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ts8547\AppData\Local\Microsoft\Windows\INetCache\Content.Outlook\O59UNNF4\"/>
    </mc:Choice>
  </mc:AlternateContent>
  <xr:revisionPtr revIDLastSave="0" documentId="13_ncr:1_{BC49A3BA-F316-4B3C-B55C-86B77978AE0E}" xr6:coauthVersionLast="47" xr6:coauthVersionMax="47" xr10:uidLastSave="{00000000-0000-0000-0000-000000000000}"/>
  <bookViews>
    <workbookView xWindow="28680" yWindow="-120" windowWidth="29040" windowHeight="15840" xr2:uid="{01560D2F-C44C-49DC-950C-1C952815BBE2}"/>
  </bookViews>
  <sheets>
    <sheet name="FY25 as of NOV26 Plan " sheetId="3" r:id="rId1"/>
  </sheets>
  <externalReferences>
    <externalReference r:id="rId2"/>
    <externalReference r:id="rId3"/>
  </externalReferences>
  <definedNames>
    <definedName name="bel">[1]Allowance!#REF!</definedName>
    <definedName name="blu">'[1]FY25-DHS Detail'!#REF!</definedName>
    <definedName name="chk">'[1]Lg Amendments'!#REF!</definedName>
    <definedName name="chu">'[1]FY25-DHS Detail'!#REF!</definedName>
    <definedName name="Council_lastclearedlist">#REF!</definedName>
    <definedName name="Council_lastclearedlist2">#REF!</definedName>
    <definedName name="fig">[1]Allowance!#REF!</definedName>
    <definedName name="gin">[1]Allowance!#REF!</definedName>
    <definedName name="gre">[1]Allowance!#REF!</definedName>
    <definedName name="huh">[1]Allowance!#REF!</definedName>
    <definedName name="lis">[1]Allowance!#REF!</definedName>
    <definedName name="old">[1]Allowance!#REF!</definedName>
    <definedName name="_xlnm.Print_Area" localSheetId="0">'FY25 as of NOV26 Plan '!$A$1:$E$48</definedName>
    <definedName name="rem">[1]Allowance!#REF!</definedName>
    <definedName name="shoul">[1]Allowance!#REF!</definedName>
    <definedName name="sli">[1]Allowance!#REF!</definedName>
    <definedName name="SocialServiceAgencies_AgenProgLookup">'[2]By Program_By Social Ser Agency'!$B:$B</definedName>
    <definedName name="SocialServiceAgencies_CTLPerc">'[2]By Program_By Social Ser Agency'!$H:$H</definedName>
    <definedName name="you">'[1]Lg Amendments'!#REF!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3" l="1"/>
  <c r="H40" i="3"/>
  <c r="F40" i="3"/>
  <c r="F32" i="3"/>
  <c r="G32" i="3"/>
  <c r="F27" i="3"/>
  <c r="F21" i="3"/>
  <c r="F17" i="3"/>
  <c r="F45" i="3" l="1"/>
  <c r="E44" i="3"/>
  <c r="E20" i="3"/>
  <c r="J43" i="3"/>
  <c r="J45" i="3" s="1"/>
  <c r="I43" i="3"/>
  <c r="I45" i="3" s="1"/>
  <c r="H43" i="3"/>
  <c r="H45" i="3" s="1"/>
  <c r="G43" i="3"/>
  <c r="E42" i="3"/>
  <c r="F39" i="3"/>
  <c r="J38" i="3"/>
  <c r="I38" i="3"/>
  <c r="H38" i="3"/>
  <c r="G38" i="3"/>
  <c r="J37" i="3"/>
  <c r="I37" i="3"/>
  <c r="H37" i="3"/>
  <c r="G37" i="3"/>
  <c r="J36" i="3"/>
  <c r="I36" i="3"/>
  <c r="H36" i="3"/>
  <c r="G36" i="3"/>
  <c r="J35" i="3"/>
  <c r="I35" i="3"/>
  <c r="H35" i="3"/>
  <c r="G35" i="3"/>
  <c r="G39" i="3" s="1"/>
  <c r="E31" i="3"/>
  <c r="J30" i="3"/>
  <c r="J32" i="3" s="1"/>
  <c r="I30" i="3"/>
  <c r="I32" i="3" s="1"/>
  <c r="H30" i="3"/>
  <c r="H32" i="3" s="1"/>
  <c r="J29" i="3"/>
  <c r="I29" i="3"/>
  <c r="H29" i="3"/>
  <c r="G29" i="3"/>
  <c r="F29" i="3"/>
  <c r="E28" i="3"/>
  <c r="J26" i="3"/>
  <c r="I26" i="3"/>
  <c r="H26" i="3"/>
  <c r="G26" i="3"/>
  <c r="J25" i="3"/>
  <c r="I25" i="3"/>
  <c r="H25" i="3"/>
  <c r="G25" i="3"/>
  <c r="J24" i="3"/>
  <c r="I24" i="3"/>
  <c r="H24" i="3"/>
  <c r="G24" i="3"/>
  <c r="J23" i="3"/>
  <c r="J27" i="3" s="1"/>
  <c r="I23" i="3"/>
  <c r="I27" i="3" s="1"/>
  <c r="H23" i="3"/>
  <c r="H27" i="3" s="1"/>
  <c r="G23" i="3"/>
  <c r="G27" i="3" s="1"/>
  <c r="E22" i="3"/>
  <c r="J19" i="3"/>
  <c r="J21" i="3" s="1"/>
  <c r="I19" i="3"/>
  <c r="I21" i="3" s="1"/>
  <c r="H19" i="3"/>
  <c r="H21" i="3" s="1"/>
  <c r="G19" i="3"/>
  <c r="G21" i="3" s="1"/>
  <c r="J15" i="3"/>
  <c r="J17" i="3" s="1"/>
  <c r="I15" i="3"/>
  <c r="I17" i="3" s="1"/>
  <c r="H15" i="3"/>
  <c r="H17" i="3" s="1"/>
  <c r="G15" i="3"/>
  <c r="G17" i="3" s="1"/>
  <c r="H13" i="3"/>
  <c r="G13" i="3"/>
  <c r="F13" i="3"/>
  <c r="J12" i="3"/>
  <c r="J13" i="3" s="1"/>
  <c r="I12" i="3"/>
  <c r="I13" i="3" s="1"/>
  <c r="F10" i="3"/>
  <c r="J9" i="3"/>
  <c r="I9" i="3"/>
  <c r="J8" i="3"/>
  <c r="I8" i="3"/>
  <c r="H8" i="3"/>
  <c r="G8" i="3"/>
  <c r="J7" i="3"/>
  <c r="I7" i="3"/>
  <c r="H7" i="3"/>
  <c r="H10" i="3" s="1"/>
  <c r="G7" i="3"/>
  <c r="E9" i="3" l="1"/>
  <c r="I10" i="3"/>
  <c r="I40" i="3" s="1"/>
  <c r="J10" i="3"/>
  <c r="E38" i="3"/>
  <c r="E8" i="3"/>
  <c r="E24" i="3"/>
  <c r="I33" i="3"/>
  <c r="E37" i="3"/>
  <c r="E23" i="3"/>
  <c r="J33" i="3"/>
  <c r="E29" i="3"/>
  <c r="E30" i="3"/>
  <c r="E32" i="3" s="1"/>
  <c r="E43" i="3"/>
  <c r="H33" i="3"/>
  <c r="I39" i="3"/>
  <c r="E25" i="3"/>
  <c r="E26" i="3"/>
  <c r="F33" i="3"/>
  <c r="E36" i="3"/>
  <c r="E15" i="3"/>
  <c r="E17" i="3" s="1"/>
  <c r="E7" i="3"/>
  <c r="E10" i="3" s="1"/>
  <c r="J39" i="3"/>
  <c r="G45" i="3"/>
  <c r="E45" i="3" s="1"/>
  <c r="G33" i="3"/>
  <c r="E35" i="3"/>
  <c r="H39" i="3"/>
  <c r="G10" i="3"/>
  <c r="E12" i="3"/>
  <c r="E13" i="3" s="1"/>
  <c r="E19" i="3"/>
  <c r="E21" i="3" s="1"/>
  <c r="J40" i="3" l="1"/>
  <c r="E27" i="3"/>
  <c r="E33" i="3"/>
  <c r="E39" i="3"/>
  <c r="E40" i="3" l="1"/>
</calcChain>
</file>

<file path=xl/sharedStrings.xml><?xml version="1.0" encoding="utf-8"?>
<sst xmlns="http://schemas.openxmlformats.org/spreadsheetml/2006/main" count="120" uniqueCount="69">
  <si>
    <t xml:space="preserve">FY25 OCJ Legal Services Restructured Construct </t>
  </si>
  <si>
    <t xml:space="preserve">NOV'26 Plan </t>
  </si>
  <si>
    <t/>
  </si>
  <si>
    <t>FY25</t>
  </si>
  <si>
    <t xml:space="preserve">DESCRIPTION </t>
  </si>
  <si>
    <t>New Budget Code</t>
  </si>
  <si>
    <t>Type</t>
  </si>
  <si>
    <t>Council / Mayoral</t>
  </si>
  <si>
    <t>FY'25 HRA Budget</t>
  </si>
  <si>
    <t>FY25 CTL</t>
  </si>
  <si>
    <t>FY25 Fed</t>
  </si>
  <si>
    <t>I/C</t>
  </si>
  <si>
    <t>State</t>
  </si>
  <si>
    <t>CD/OTH</t>
  </si>
  <si>
    <t>Anti-Eviction - Legal Services for Low Income</t>
  </si>
  <si>
    <t>107-9455-650</t>
  </si>
  <si>
    <t>Anti-Eviction</t>
  </si>
  <si>
    <t>Council</t>
  </si>
  <si>
    <t xml:space="preserve">Anti-Eviction - Housing Court Answers </t>
  </si>
  <si>
    <t>Mayoral</t>
  </si>
  <si>
    <t>Subtotal Anti-Eviction: Full Legal Representation</t>
  </si>
  <si>
    <t>Brief Legal Services</t>
  </si>
  <si>
    <t>107-9458-650</t>
  </si>
  <si>
    <t xml:space="preserve">Subtotal Anti-Eviction: Brief Legal Assistance </t>
  </si>
  <si>
    <t>Anti Harassment Tenant Protection Services</t>
  </si>
  <si>
    <t>107-9457-650</t>
  </si>
  <si>
    <t>Harrassment</t>
  </si>
  <si>
    <t>Anti-Harassment DV</t>
  </si>
  <si>
    <t>112-9192-510</t>
  </si>
  <si>
    <t>Subtotal Anti-Harassment</t>
  </si>
  <si>
    <t>IOI - Immigrant Opportunity Initiatives</t>
  </si>
  <si>
    <t>107-9454-650</t>
  </si>
  <si>
    <t>Immigration</t>
  </si>
  <si>
    <t>ENDGBV Immigration</t>
  </si>
  <si>
    <t>Subtotal IOI</t>
  </si>
  <si>
    <t>IOI - Unaccompanied Minors</t>
  </si>
  <si>
    <t>Low Wage Worker</t>
  </si>
  <si>
    <t>Low Wage Worker Support</t>
  </si>
  <si>
    <t>NY Immigrant Family Project (Anti-Deportation)</t>
  </si>
  <si>
    <t xml:space="preserve">Subtotal Council Immigration </t>
  </si>
  <si>
    <t>IOI - Deportation Defense</t>
  </si>
  <si>
    <t>107-9456-650</t>
  </si>
  <si>
    <t>Subtotal Deportation Defense</t>
  </si>
  <si>
    <t>Executive Action - HUB legal Services Processing Action NYC/WSNYC</t>
  </si>
  <si>
    <t>107-9459-650</t>
  </si>
  <si>
    <t>Subtotal ActionNYC</t>
  </si>
  <si>
    <t>Veterans Legal Services</t>
  </si>
  <si>
    <t>107-9460-650</t>
  </si>
  <si>
    <t>Other</t>
  </si>
  <si>
    <t>City Council - DV provider legal services</t>
  </si>
  <si>
    <t>Working Poor (Council)</t>
  </si>
  <si>
    <t>Member Items/Council Enhancements</t>
  </si>
  <si>
    <t>Subtotal Other Legal Services</t>
  </si>
  <si>
    <t>GRAND TOTAL</t>
  </si>
  <si>
    <t>Legal Services PS Total</t>
  </si>
  <si>
    <t>207-0343</t>
  </si>
  <si>
    <t xml:space="preserve">Asylum Legal Services </t>
  </si>
  <si>
    <t>101-M111-650</t>
  </si>
  <si>
    <t>Asylum</t>
  </si>
  <si>
    <t>Homelessness Prevention Admin AOTPS</t>
  </si>
  <si>
    <t>103-9937</t>
  </si>
  <si>
    <t xml:space="preserve">Headcount </t>
  </si>
  <si>
    <t>UA / Budget Code</t>
  </si>
  <si>
    <t>FY25 HC</t>
  </si>
  <si>
    <t xml:space="preserve">Legal Services PS </t>
  </si>
  <si>
    <t>Immigration Services</t>
  </si>
  <si>
    <t>Anti-Harassment</t>
  </si>
  <si>
    <t>Total  Immigration</t>
  </si>
  <si>
    <t>Total PS and AOTPS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</si>
</sst>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131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6" fontId="0" fillId="0" borderId="0" xfId="0" applyNumberFormat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6" fontId="2" fillId="2" borderId="10" xfId="0" applyNumberFormat="1" applyFont="1" applyFill="1" applyBorder="1" applyAlignment="1">
      <alignment horizontal="center" vertical="center" wrapText="1"/>
    </xf>
    <xf numFmtId="6" fontId="2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6" fontId="8" fillId="0" borderId="12" xfId="0" applyNumberFormat="1" applyFont="1" applyBorder="1" applyAlignment="1">
      <alignment horizontal="center" vertical="center"/>
    </xf>
    <xf numFmtId="6" fontId="8" fillId="0" borderId="13" xfId="0" applyNumberFormat="1" applyFont="1" applyBorder="1" applyAlignment="1">
      <alignment horizontal="center" vertical="center" wrapText="1"/>
    </xf>
    <xf numFmtId="16" fontId="9" fillId="0" borderId="14" xfId="0" quotePrefix="1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8" fillId="0" borderId="17" xfId="0" applyNumberFormat="1" applyFont="1" applyBorder="1" applyAlignment="1">
      <alignment horizontal="right"/>
    </xf>
    <xf numFmtId="0" fontId="10" fillId="0" borderId="11" xfId="0" applyFont="1" applyBorder="1" applyAlignment="1">
      <alignment horizontal="center" vertical="center" wrapText="1"/>
    </xf>
    <xf numFmtId="6" fontId="9" fillId="0" borderId="13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right"/>
    </xf>
    <xf numFmtId="164" fontId="9" fillId="0" borderId="17" xfId="0" applyNumberFormat="1" applyFont="1" applyBorder="1" applyAlignment="1">
      <alignment horizontal="right"/>
    </xf>
    <xf numFmtId="0" fontId="11" fillId="0" borderId="0" xfId="0" applyFont="1"/>
    <xf numFmtId="0" fontId="12" fillId="3" borderId="18" xfId="0" applyFont="1" applyFill="1" applyBorder="1" applyAlignment="1">
      <alignment horizontal="center" vertical="center" wrapText="1"/>
    </xf>
    <xf numFmtId="6" fontId="7" fillId="3" borderId="19" xfId="0" applyNumberFormat="1" applyFont="1" applyFill="1" applyBorder="1" applyAlignment="1">
      <alignment horizontal="center" vertical="center"/>
    </xf>
    <xf numFmtId="6" fontId="7" fillId="3" borderId="19" xfId="0" applyNumberFormat="1" applyFont="1" applyFill="1" applyBorder="1" applyAlignment="1">
      <alignment horizontal="center" vertical="center" wrapText="1"/>
    </xf>
    <xf numFmtId="16" fontId="7" fillId="3" borderId="20" xfId="0" quotePrefix="1" applyNumberFormat="1" applyFont="1" applyFill="1" applyBorder="1" applyAlignment="1">
      <alignment horizontal="center" vertical="center" wrapText="1"/>
    </xf>
    <xf numFmtId="164" fontId="7" fillId="3" borderId="21" xfId="0" applyNumberFormat="1" applyFont="1" applyFill="1" applyBorder="1" applyAlignment="1">
      <alignment horizontal="right"/>
    </xf>
    <xf numFmtId="0" fontId="2" fillId="0" borderId="0" xfId="0" applyFont="1"/>
    <xf numFmtId="0" fontId="7" fillId="4" borderId="22" xfId="0" applyFont="1" applyFill="1" applyBorder="1" applyAlignment="1">
      <alignment horizontal="center" vertical="center" wrapText="1"/>
    </xf>
    <xf numFmtId="6" fontId="7" fillId="4" borderId="12" xfId="0" applyNumberFormat="1" applyFont="1" applyFill="1" applyBorder="1" applyAlignment="1">
      <alignment horizontal="center" vertical="center"/>
    </xf>
    <xf numFmtId="16" fontId="7" fillId="4" borderId="12" xfId="0" quotePrefix="1" applyNumberFormat="1" applyFont="1" applyFill="1" applyBorder="1" applyAlignment="1">
      <alignment horizontal="center" vertical="center" wrapText="1"/>
    </xf>
    <xf numFmtId="16" fontId="7" fillId="4" borderId="23" xfId="0" quotePrefix="1" applyNumberFormat="1" applyFont="1" applyFill="1" applyBorder="1" applyAlignment="1">
      <alignment horizontal="center" vertical="center" wrapText="1"/>
    </xf>
    <xf numFmtId="164" fontId="13" fillId="4" borderId="15" xfId="0" applyNumberFormat="1" applyFont="1" applyFill="1" applyBorder="1" applyAlignment="1">
      <alignment horizontal="right"/>
    </xf>
    <xf numFmtId="164" fontId="13" fillId="4" borderId="17" xfId="0" applyNumberFormat="1" applyFont="1" applyFill="1" applyBorder="1" applyAlignment="1">
      <alignment horizontal="right"/>
    </xf>
    <xf numFmtId="164" fontId="7" fillId="4" borderId="15" xfId="0" applyNumberFormat="1" applyFont="1" applyFill="1" applyBorder="1" applyAlignment="1">
      <alignment horizontal="right"/>
    </xf>
    <xf numFmtId="164" fontId="7" fillId="4" borderId="17" xfId="0" applyNumberFormat="1" applyFont="1" applyFill="1" applyBorder="1" applyAlignment="1">
      <alignment horizontal="right"/>
    </xf>
    <xf numFmtId="164" fontId="7" fillId="4" borderId="24" xfId="0" applyNumberFormat="1" applyFont="1" applyFill="1" applyBorder="1" applyAlignment="1">
      <alignment horizontal="right"/>
    </xf>
    <xf numFmtId="0" fontId="7" fillId="0" borderId="25" xfId="0" applyFont="1" applyBorder="1" applyAlignment="1">
      <alignment horizontal="center" vertical="center" wrapText="1"/>
    </xf>
    <xf numFmtId="16" fontId="8" fillId="0" borderId="14" xfId="0" quotePrefix="1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6" fontId="8" fillId="0" borderId="26" xfId="0" applyNumberFormat="1" applyFont="1" applyBorder="1" applyAlignment="1">
      <alignment horizontal="center" vertical="center"/>
    </xf>
    <xf numFmtId="6" fontId="8" fillId="0" borderId="14" xfId="0" applyNumberFormat="1" applyFont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right"/>
    </xf>
    <xf numFmtId="0" fontId="7" fillId="0" borderId="28" xfId="0" applyFont="1" applyBorder="1" applyAlignment="1">
      <alignment horizontal="center" vertical="center" wrapText="1"/>
    </xf>
    <xf numFmtId="6" fontId="8" fillId="0" borderId="29" xfId="0" applyNumberFormat="1" applyFont="1" applyBorder="1" applyAlignment="1">
      <alignment horizontal="center" vertical="center" wrapText="1"/>
    </xf>
    <xf numFmtId="164" fontId="8" fillId="0" borderId="17" xfId="1" applyNumberFormat="1" applyFont="1" applyFill="1" applyBorder="1" applyAlignment="1">
      <alignment horizontal="right"/>
    </xf>
    <xf numFmtId="6" fontId="8" fillId="3" borderId="19" xfId="0" applyNumberFormat="1" applyFont="1" applyFill="1" applyBorder="1" applyAlignment="1">
      <alignment horizontal="center" vertical="center"/>
    </xf>
    <xf numFmtId="6" fontId="8" fillId="3" borderId="19" xfId="0" applyNumberFormat="1" applyFont="1" applyFill="1" applyBorder="1" applyAlignment="1">
      <alignment horizontal="center" vertical="center" wrapText="1"/>
    </xf>
    <xf numFmtId="16" fontId="8" fillId="3" borderId="20" xfId="0" quotePrefix="1" applyNumberFormat="1" applyFont="1" applyFill="1" applyBorder="1" applyAlignment="1">
      <alignment horizontal="center" vertical="center" wrapText="1"/>
    </xf>
    <xf numFmtId="164" fontId="8" fillId="3" borderId="21" xfId="0" applyNumberFormat="1" applyFont="1" applyFill="1" applyBorder="1" applyAlignment="1">
      <alignment horizontal="right"/>
    </xf>
    <xf numFmtId="6" fontId="8" fillId="0" borderId="13" xfId="0" applyNumberFormat="1" applyFont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6" fontId="8" fillId="3" borderId="26" xfId="0" applyNumberFormat="1" applyFont="1" applyFill="1" applyBorder="1" applyAlignment="1">
      <alignment horizontal="center" vertical="center"/>
    </xf>
    <xf numFmtId="6" fontId="8" fillId="3" borderId="13" xfId="0" applyNumberFormat="1" applyFont="1" applyFill="1" applyBorder="1" applyAlignment="1">
      <alignment horizontal="center" vertical="center" wrapText="1"/>
    </xf>
    <xf numFmtId="6" fontId="8" fillId="3" borderId="14" xfId="0" applyNumberFormat="1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horizontal="right"/>
    </xf>
    <xf numFmtId="164" fontId="8" fillId="3" borderId="17" xfId="1" applyNumberFormat="1" applyFont="1" applyFill="1" applyBorder="1" applyAlignment="1">
      <alignment horizontal="right"/>
    </xf>
    <xf numFmtId="164" fontId="8" fillId="3" borderId="15" xfId="0" applyNumberFormat="1" applyFont="1" applyFill="1" applyBorder="1" applyAlignment="1">
      <alignment horizontal="right"/>
    </xf>
    <xf numFmtId="164" fontId="8" fillId="3" borderId="17" xfId="0" applyNumberFormat="1" applyFont="1" applyFill="1" applyBorder="1" applyAlignment="1">
      <alignment horizontal="right"/>
    </xf>
    <xf numFmtId="0" fontId="7" fillId="5" borderId="22" xfId="0" applyFont="1" applyFill="1" applyBorder="1" applyAlignment="1">
      <alignment horizontal="center" vertical="center" wrapText="1"/>
    </xf>
    <xf numFmtId="6" fontId="8" fillId="5" borderId="12" xfId="0" applyNumberFormat="1" applyFont="1" applyFill="1" applyBorder="1" applyAlignment="1">
      <alignment horizontal="center" vertical="center"/>
    </xf>
    <xf numFmtId="6" fontId="8" fillId="5" borderId="30" xfId="0" applyNumberFormat="1" applyFont="1" applyFill="1" applyBorder="1" applyAlignment="1">
      <alignment horizontal="center" vertical="center" wrapText="1"/>
    </xf>
    <xf numFmtId="6" fontId="8" fillId="5" borderId="23" xfId="0" applyNumberFormat="1" applyFont="1" applyFill="1" applyBorder="1" applyAlignment="1">
      <alignment horizontal="center" vertical="center" wrapText="1"/>
    </xf>
    <xf numFmtId="164" fontId="9" fillId="5" borderId="15" xfId="0" applyNumberFormat="1" applyFont="1" applyFill="1" applyBorder="1" applyAlignment="1">
      <alignment horizontal="right"/>
    </xf>
    <xf numFmtId="0" fontId="12" fillId="0" borderId="31" xfId="0" applyFont="1" applyBorder="1" applyAlignment="1">
      <alignment horizontal="center" vertical="center" wrapText="1"/>
    </xf>
    <xf numFmtId="6" fontId="8" fillId="0" borderId="12" xfId="0" applyNumberFormat="1" applyFont="1" applyBorder="1" applyAlignment="1">
      <alignment horizontal="center" vertical="center" wrapText="1"/>
    </xf>
    <xf numFmtId="6" fontId="8" fillId="0" borderId="26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right"/>
    </xf>
    <xf numFmtId="0" fontId="7" fillId="3" borderId="32" xfId="0" applyFont="1" applyFill="1" applyBorder="1" applyAlignment="1">
      <alignment horizontal="center" vertical="center" wrapText="1"/>
    </xf>
    <xf numFmtId="16" fontId="8" fillId="3" borderId="19" xfId="0" quotePrefix="1" applyNumberFormat="1" applyFont="1" applyFill="1" applyBorder="1" applyAlignment="1">
      <alignment horizontal="center" vertical="center" wrapText="1"/>
    </xf>
    <xf numFmtId="16" fontId="8" fillId="3" borderId="33" xfId="0" quotePrefix="1" applyNumberFormat="1" applyFont="1" applyFill="1" applyBorder="1" applyAlignment="1">
      <alignment horizontal="center" vertical="center" wrapText="1"/>
    </xf>
    <xf numFmtId="164" fontId="9" fillId="3" borderId="21" xfId="0" applyNumberFormat="1" applyFont="1" applyFill="1" applyBorder="1" applyAlignment="1">
      <alignment horizontal="right"/>
    </xf>
    <xf numFmtId="164" fontId="8" fillId="3" borderId="33" xfId="0" applyNumberFormat="1" applyFont="1" applyFill="1" applyBorder="1" applyAlignment="1">
      <alignment horizontal="right"/>
    </xf>
    <xf numFmtId="0" fontId="2" fillId="6" borderId="34" xfId="0" applyFont="1" applyFill="1" applyBorder="1" applyAlignment="1">
      <alignment horizontal="right" vertical="center"/>
    </xf>
    <xf numFmtId="6" fontId="2" fillId="6" borderId="6" xfId="0" applyNumberFormat="1" applyFont="1" applyFill="1" applyBorder="1" applyAlignment="1">
      <alignment horizontal="center" vertical="center" wrapText="1"/>
    </xf>
    <xf numFmtId="6" fontId="2" fillId="6" borderId="35" xfId="0" applyNumberFormat="1" applyFont="1" applyFill="1" applyBorder="1" applyAlignment="1">
      <alignment horizontal="center" vertical="center"/>
    </xf>
    <xf numFmtId="6" fontId="2" fillId="6" borderId="5" xfId="0" applyNumberFormat="1" applyFont="1" applyFill="1" applyBorder="1" applyAlignment="1">
      <alignment horizontal="right"/>
    </xf>
    <xf numFmtId="6" fontId="2" fillId="6" borderId="36" xfId="0" applyNumberFormat="1" applyFont="1" applyFill="1" applyBorder="1" applyAlignment="1">
      <alignment horizontal="right"/>
    </xf>
    <xf numFmtId="0" fontId="2" fillId="0" borderId="37" xfId="0" applyFont="1" applyBorder="1" applyAlignment="1">
      <alignment horizontal="right" vertical="center"/>
    </xf>
    <xf numFmtId="6" fontId="2" fillId="0" borderId="0" xfId="0" applyNumberFormat="1" applyFont="1" applyAlignment="1">
      <alignment horizontal="center" vertical="center" wrapText="1"/>
    </xf>
    <xf numFmtId="6" fontId="2" fillId="0" borderId="30" xfId="0" applyNumberFormat="1" applyFont="1" applyBorder="1" applyAlignment="1">
      <alignment horizontal="center" vertical="center"/>
    </xf>
    <xf numFmtId="6" fontId="2" fillId="0" borderId="0" xfId="0" applyNumberFormat="1" applyFont="1" applyAlignment="1">
      <alignment horizontal="right"/>
    </xf>
    <xf numFmtId="6" fontId="2" fillId="0" borderId="38" xfId="0" applyNumberFormat="1" applyFont="1" applyBorder="1" applyAlignment="1">
      <alignment horizontal="right"/>
    </xf>
    <xf numFmtId="6" fontId="8" fillId="0" borderId="39" xfId="0" applyNumberFormat="1" applyFont="1" applyBorder="1" applyAlignment="1">
      <alignment horizontal="center" vertical="center" wrapText="1"/>
    </xf>
    <xf numFmtId="6" fontId="9" fillId="0" borderId="13" xfId="0" applyNumberFormat="1" applyFont="1" applyBorder="1" applyAlignment="1">
      <alignment horizontal="center" vertical="center"/>
    </xf>
    <xf numFmtId="6" fontId="9" fillId="0" borderId="41" xfId="0" applyNumberFormat="1" applyFont="1" applyBorder="1" applyAlignment="1">
      <alignment horizontal="right"/>
    </xf>
    <xf numFmtId="6" fontId="9" fillId="0" borderId="27" xfId="0" applyNumberFormat="1" applyFont="1" applyBorder="1" applyAlignment="1">
      <alignment horizontal="right"/>
    </xf>
    <xf numFmtId="44" fontId="8" fillId="0" borderId="41" xfId="0" applyNumberFormat="1" applyFont="1" applyBorder="1" applyAlignment="1">
      <alignment horizontal="right"/>
    </xf>
    <xf numFmtId="0" fontId="7" fillId="6" borderId="32" xfId="0" applyFont="1" applyFill="1" applyBorder="1" applyAlignment="1">
      <alignment horizontal="center" vertical="center" wrapText="1"/>
    </xf>
    <xf numFmtId="6" fontId="8" fillId="6" borderId="19" xfId="0" applyNumberFormat="1" applyFont="1" applyFill="1" applyBorder="1" applyAlignment="1">
      <alignment horizontal="center" vertical="center"/>
    </xf>
    <xf numFmtId="6" fontId="8" fillId="6" borderId="33" xfId="0" applyNumberFormat="1" applyFont="1" applyFill="1" applyBorder="1" applyAlignment="1">
      <alignment horizontal="center" vertical="center" wrapText="1"/>
    </xf>
    <xf numFmtId="6" fontId="7" fillId="6" borderId="21" xfId="0" applyNumberFormat="1" applyFont="1" applyFill="1" applyBorder="1" applyAlignment="1">
      <alignment horizontal="right"/>
    </xf>
    <xf numFmtId="6" fontId="7" fillId="6" borderId="33" xfId="0" applyNumberFormat="1" applyFont="1" applyFill="1" applyBorder="1" applyAlignment="1">
      <alignment horizontal="right"/>
    </xf>
    <xf numFmtId="6" fontId="7" fillId="6" borderId="18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6" fontId="8" fillId="0" borderId="0" xfId="0" applyNumberFormat="1" applyFont="1" applyAlignment="1">
      <alignment horizontal="right"/>
    </xf>
    <xf numFmtId="0" fontId="2" fillId="2" borderId="4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6" fontId="8" fillId="0" borderId="44" xfId="0" applyNumberFormat="1" applyFont="1" applyBorder="1" applyAlignment="1">
      <alignment horizontal="center" vertical="center"/>
    </xf>
    <xf numFmtId="1" fontId="8" fillId="0" borderId="4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right"/>
    </xf>
    <xf numFmtId="164" fontId="8" fillId="0" borderId="0" xfId="1" applyNumberFormat="1" applyFont="1" applyFill="1" applyBorder="1" applyAlignment="1">
      <alignment horizontal="right"/>
    </xf>
    <xf numFmtId="164" fontId="8" fillId="0" borderId="24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6" fontId="2" fillId="0" borderId="42" xfId="0" applyNumberFormat="1" applyFont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6" fontId="8" fillId="0" borderId="26" xfId="0" applyNumberFormat="1" applyFont="1" applyFill="1" applyBorder="1" applyAlignment="1">
      <alignment horizontal="center" vertical="center"/>
    </xf>
    <xf numFmtId="6" fontId="8" fillId="0" borderId="26" xfId="0" applyNumberFormat="1" applyFont="1" applyFill="1" applyBorder="1" applyAlignment="1">
      <alignment horizontal="center" vertical="center" wrapText="1"/>
    </xf>
    <xf numFmtId="6" fontId="8" fillId="0" borderId="39" xfId="0" applyNumberFormat="1" applyFont="1" applyFill="1" applyBorder="1" applyAlignment="1">
      <alignment horizontal="center" vertical="center" wrapText="1"/>
    </xf>
    <xf numFmtId="6" fontId="8" fillId="0" borderId="16" xfId="0" applyNumberFormat="1" applyFont="1" applyFill="1" applyBorder="1" applyAlignment="1">
      <alignment horizontal="right"/>
    </xf>
    <xf numFmtId="6" fontId="8" fillId="0" borderId="11" xfId="0" applyNumberFormat="1" applyFont="1" applyFill="1" applyBorder="1" applyAlignment="1">
      <alignment horizontal="right"/>
    </xf>
    <xf numFmtId="44" fontId="8" fillId="0" borderId="39" xfId="0" applyNumberFormat="1" applyFont="1" applyFill="1" applyBorder="1" applyAlignment="1">
      <alignment horizontal="right"/>
    </xf>
    <xf numFmtId="44" fontId="8" fillId="0" borderId="41" xfId="0" applyNumberFormat="1" applyFont="1" applyFill="1" applyBorder="1" applyAlignment="1">
      <alignment horizontal="right"/>
    </xf>
    <xf numFmtId="6" fontId="2" fillId="0" borderId="10" xfId="0" applyNumberFormat="1" applyFont="1" applyBorder="1" applyAlignment="1">
      <alignment horizontal="right"/>
    </xf>
    <xf numFmtId="0" fontId="7" fillId="0" borderId="25" xfId="0" applyFont="1" applyFill="1" applyBorder="1" applyAlignment="1">
      <alignment horizontal="center" vertical="center" wrapText="1"/>
    </xf>
    <xf numFmtId="6" fontId="9" fillId="0" borderId="40" xfId="0" applyNumberFormat="1" applyFont="1" applyFill="1" applyBorder="1" applyAlignment="1">
      <alignment horizontal="right"/>
    </xf>
    <xf numFmtId="165" fontId="8" fillId="0" borderId="40" xfId="1" applyNumberFormat="1" applyFont="1" applyFill="1" applyBorder="1" applyAlignment="1">
      <alignment horizontal="right"/>
    </xf>
    <xf numFmtId="6" fontId="8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6649C43E-FD96-4C05-9C8B-32382AF3E6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s8547\AppData\Local\Microsoft\Windows\INetCache\Content.Outlook\O59UNNF4\20240418%20FY25%20DHS%20and%20HRA%20HS%20plans%20and%20other%20items.xlsx" TargetMode="External"/><Relationship Id="rId1" Type="http://schemas.openxmlformats.org/officeDocument/2006/relationships/externalLinkPath" Target="20240418%20FY25%20DHS%20and%20HRA%20HS%20plans%20and%20other%20item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BNAS02\Welfare\Health%20and%20Social%20Services\Special%20Projects\Nonprofit%20Resiliency%20Committee\FY24_Workforce%20Enhancement\FY24%20Master%20Workbook%20of%20WEI%20Funding%20Allocation%20$48mil_11-20-23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FY25-DHS Crosstab"/>
      <sheetName val="FY25-HRA Crosstab"/>
      <sheetName val="FY25-DHS Detail"/>
      <sheetName val="FY25-HRA Detail"/>
      <sheetName val="Possibly include"/>
      <sheetName val="Lg Amendments"/>
      <sheetName val="Allowanc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-24-25+ Print Layout"/>
      <sheetName val="23-24-25+ Summary"/>
      <sheetName val="Enhancement Division"/>
      <sheetName val="23-24-25+ Enhancement Summary"/>
      <sheetName val="By Program_By Social Ser Agency"/>
      <sheetName val="By Program_By Other Agencies"/>
      <sheetName val="Soc Serv Contract Sheets&gt;&gt;"/>
      <sheetName val="FY24 Contract Budgets - ACS"/>
      <sheetName val="FY24 Contract Budgets - DFTA"/>
      <sheetName val="FY24 Contract Budgets - DOHMH"/>
      <sheetName val="FY24 Contract Budgets - DYCD"/>
      <sheetName val="FY24 Contract Budgets - DHS"/>
      <sheetName val="FY24 Contract Budgets - HRA"/>
      <sheetName val="Other Contract Sheets&gt;&gt;"/>
      <sheetName val="FY24 Contract Budgets - DCWP"/>
      <sheetName val="FY24 Contract Budgets - DOC"/>
      <sheetName val="FY24 Contract Budgets - DOE"/>
      <sheetName val="FY24 Contract Budgets - DOP"/>
      <sheetName val="FY24 Contract Budgets - HPD"/>
      <sheetName val="FY24 Contract Budgets - MOCJ"/>
      <sheetName val="FY24 Contract Budgets - SBS"/>
    </sheetNames>
    <sheetDataSet>
      <sheetData sheetId="0"/>
      <sheetData sheetId="1"/>
      <sheetData sheetId="2"/>
      <sheetData sheetId="3"/>
      <sheetData sheetId="4">
        <row r="3">
          <cell r="H3" t="str">
            <v>CTL% of next dollar</v>
          </cell>
        </row>
        <row r="6">
          <cell r="B6" t="str">
            <v>ACSACS Division of External Affairs</v>
          </cell>
          <cell r="H6">
            <v>0.3871</v>
          </cell>
        </row>
        <row r="7">
          <cell r="B7" t="str">
            <v>ACSACS Division of Youth and Family Justice (DYFJ)</v>
          </cell>
          <cell r="H7">
            <v>1</v>
          </cell>
        </row>
        <row r="8">
          <cell r="B8" t="str">
            <v>ACSCommunity Partnership Program (CPP)</v>
          </cell>
          <cell r="H8">
            <v>1</v>
          </cell>
        </row>
        <row r="9">
          <cell r="B9" t="str">
            <v>ACSFamily Assessment Program (FAP)</v>
          </cell>
          <cell r="H9">
            <v>0.38</v>
          </cell>
        </row>
        <row r="10">
          <cell r="B10" t="str">
            <v>ACSFamily Enrichment Center</v>
          </cell>
          <cell r="H10">
            <v>1</v>
          </cell>
        </row>
        <row r="11">
          <cell r="B11" t="str">
            <v>ACSFamily Permanency Services</v>
          </cell>
          <cell r="H11">
            <v>1</v>
          </cell>
        </row>
        <row r="12">
          <cell r="B12" t="str">
            <v>ACSFoster Care - Fostering College Success</v>
          </cell>
          <cell r="H12">
            <v>0.44999999999999996</v>
          </cell>
        </row>
        <row r="13">
          <cell r="B13" t="str">
            <v>ACSGeneral Preventive Care (PC)</v>
          </cell>
          <cell r="H13">
            <v>0.38</v>
          </cell>
        </row>
        <row r="14">
          <cell r="B14" t="str">
            <v>ACSHomemaker Services</v>
          </cell>
          <cell r="H14">
            <v>0.15</v>
          </cell>
        </row>
        <row r="15">
          <cell r="B15" t="str">
            <v>ACSJuvenile Justice Initiative</v>
          </cell>
          <cell r="H15">
            <v>1</v>
          </cell>
        </row>
        <row r="16">
          <cell r="B16" t="str">
            <v>ACSLimited-Secure Placement (LSP) Services</v>
          </cell>
          <cell r="H16">
            <v>1</v>
          </cell>
        </row>
        <row r="17">
          <cell r="B17" t="str">
            <v>ACSNon-Secure Detention Services</v>
          </cell>
          <cell r="H17">
            <v>1</v>
          </cell>
        </row>
        <row r="18">
          <cell r="B18" t="str">
            <v>ACSNon-Secure Placement Services (NSP)</v>
          </cell>
          <cell r="H18">
            <v>0.76329999999999998</v>
          </cell>
        </row>
        <row r="19">
          <cell r="B19" t="str">
            <v>ACSPrevention Services</v>
          </cell>
          <cell r="H19">
            <v>0.38</v>
          </cell>
        </row>
        <row r="20">
          <cell r="B20" t="str">
            <v>ACSRespite</v>
          </cell>
          <cell r="H20">
            <v>0.38</v>
          </cell>
        </row>
        <row r="21">
          <cell r="B21" t="str">
            <v>ACSSpecialized - BSFT</v>
          </cell>
          <cell r="H21">
            <v>0.38</v>
          </cell>
        </row>
        <row r="22">
          <cell r="B22" t="str">
            <v>ACSSpecialized - CPP</v>
          </cell>
          <cell r="H22">
            <v>0.38</v>
          </cell>
        </row>
        <row r="23">
          <cell r="B23" t="str">
            <v>ACSSpecialized - FFT</v>
          </cell>
          <cell r="H23">
            <v>0.38</v>
          </cell>
        </row>
        <row r="24">
          <cell r="B24" t="str">
            <v>ACSSpecialized - FFT Adaptations</v>
          </cell>
          <cell r="H24">
            <v>0.38</v>
          </cell>
        </row>
        <row r="25">
          <cell r="B25" t="str">
            <v>ACSSpecialized - FFT MST-Prev/MST</v>
          </cell>
          <cell r="H25">
            <v>0.38</v>
          </cell>
        </row>
        <row r="26">
          <cell r="B26" t="str">
            <v>ACSSpecialized - TST</v>
          </cell>
          <cell r="H26">
            <v>0.38</v>
          </cell>
        </row>
        <row r="27">
          <cell r="B27" t="str">
            <v>ACSSpecialized PC: Center-Based Respite</v>
          </cell>
          <cell r="H27">
            <v>0.38</v>
          </cell>
        </row>
        <row r="28">
          <cell r="B28" t="str">
            <v>ACSSpecialized PC: Family Treatment/Rehabilitation</v>
          </cell>
          <cell r="H28">
            <v>0.38</v>
          </cell>
        </row>
        <row r="29">
          <cell r="B29" t="str">
            <v>ACSSpecialized PC: Special Medical and Developmental Preventive Program</v>
          </cell>
          <cell r="H29">
            <v>0.38</v>
          </cell>
        </row>
        <row r="30">
          <cell r="B30" t="str">
            <v>ACSTOTAL</v>
          </cell>
        </row>
        <row r="31">
          <cell r="B31" t="str">
            <v/>
          </cell>
        </row>
        <row r="32">
          <cell r="B32" t="str">
            <v/>
          </cell>
          <cell r="H32" t="str">
            <v>CTL% of next dollar</v>
          </cell>
        </row>
        <row r="33">
          <cell r="B33" t="str">
            <v>Agency / Programs</v>
          </cell>
        </row>
        <row r="34">
          <cell r="B34" t="str">
            <v/>
          </cell>
        </row>
        <row r="35">
          <cell r="B35" t="str">
            <v>DFTACaregiver Services</v>
          </cell>
          <cell r="H35">
            <v>1</v>
          </cell>
        </row>
        <row r="36">
          <cell r="B36" t="str">
            <v>DFTACase Management (Aging)</v>
          </cell>
          <cell r="H36">
            <v>1</v>
          </cell>
        </row>
        <row r="37">
          <cell r="B37" t="str">
            <v>DFTACDBG Minor Repair</v>
          </cell>
          <cell r="H37">
            <v>1</v>
          </cell>
        </row>
        <row r="38">
          <cell r="B38" t="str">
            <v>DFTACity Meals on Wheels</v>
          </cell>
          <cell r="H38">
            <v>1</v>
          </cell>
        </row>
        <row r="39">
          <cell r="B39" t="str">
            <v>DFTAElder Abuse Prevention</v>
          </cell>
          <cell r="H39">
            <v>1</v>
          </cell>
        </row>
        <row r="40">
          <cell r="B40" t="str">
            <v>DFTAGeriatric Mental Health</v>
          </cell>
          <cell r="H40">
            <v>1</v>
          </cell>
        </row>
        <row r="41">
          <cell r="B41" t="str">
            <v>DFTAHome Care Services</v>
          </cell>
          <cell r="H41">
            <v>1</v>
          </cell>
        </row>
        <row r="42">
          <cell r="B42" t="str">
            <v>DFTAHome Delivered Meals</v>
          </cell>
          <cell r="H42">
            <v>1</v>
          </cell>
        </row>
        <row r="43">
          <cell r="B43" t="str">
            <v>DFTAHome Sharing</v>
          </cell>
          <cell r="H43">
            <v>1</v>
          </cell>
        </row>
        <row r="44">
          <cell r="B44" t="str">
            <v>DFTALegal Services for the Elderly</v>
          </cell>
          <cell r="H44">
            <v>1</v>
          </cell>
        </row>
        <row r="45">
          <cell r="B45" t="str">
            <v>DFTANaturally Occurring Retirement Community Senior Services</v>
          </cell>
          <cell r="H45">
            <v>1</v>
          </cell>
        </row>
        <row r="46">
          <cell r="B46" t="str">
            <v>DFTANY Connect</v>
          </cell>
          <cell r="H46">
            <v>1</v>
          </cell>
        </row>
        <row r="47">
          <cell r="B47" t="str">
            <v>DFTAOAC Network</v>
          </cell>
          <cell r="H47">
            <v>1</v>
          </cell>
        </row>
        <row r="48">
          <cell r="B48" t="str">
            <v>DFTAOATS</v>
          </cell>
          <cell r="H48">
            <v>1</v>
          </cell>
        </row>
        <row r="49">
          <cell r="B49" t="str">
            <v>DFTAOlder Adult Center - OAC</v>
          </cell>
          <cell r="H49">
            <v>1</v>
          </cell>
        </row>
        <row r="50">
          <cell r="B50" t="str">
            <v>DFTATransportation (Aging)</v>
          </cell>
          <cell r="H50">
            <v>1</v>
          </cell>
        </row>
        <row r="51">
          <cell r="B51" t="str">
            <v>DFTATOTAL</v>
          </cell>
        </row>
        <row r="52">
          <cell r="B52" t="str">
            <v/>
          </cell>
        </row>
        <row r="53">
          <cell r="B53" t="str">
            <v/>
          </cell>
          <cell r="H53" t="str">
            <v>CTL% of next dollar</v>
          </cell>
        </row>
        <row r="54">
          <cell r="B54" t="str">
            <v>Agency / Programs</v>
          </cell>
        </row>
        <row r="55">
          <cell r="B55" t="str">
            <v/>
          </cell>
        </row>
        <row r="57">
          <cell r="B57" t="str">
            <v>DOHMH</v>
          </cell>
        </row>
        <row r="58">
          <cell r="B58" t="str">
            <v>DOHMHChronic Disease Prevention</v>
          </cell>
          <cell r="H58">
            <v>0.85</v>
          </cell>
        </row>
        <row r="59">
          <cell r="B59" t="str">
            <v>DOHMH</v>
          </cell>
        </row>
        <row r="60">
          <cell r="B60" t="str">
            <v>DOHMHHOPWA</v>
          </cell>
          <cell r="H60">
            <v>1</v>
          </cell>
        </row>
        <row r="61">
          <cell r="B61" t="str">
            <v>DOHMHSTI</v>
          </cell>
          <cell r="H61">
            <v>0.8</v>
          </cell>
        </row>
        <row r="62">
          <cell r="B62" t="str">
            <v>DOHMH</v>
          </cell>
        </row>
        <row r="63">
          <cell r="B63" t="str">
            <v xml:space="preserve">DOHMHEarly Intervention </v>
          </cell>
          <cell r="H63">
            <v>1</v>
          </cell>
        </row>
        <row r="64">
          <cell r="B64" t="str">
            <v>DOHMHNurse-Family Partnership</v>
          </cell>
          <cell r="H64">
            <v>0.8</v>
          </cell>
        </row>
        <row r="65">
          <cell r="B65" t="str">
            <v>DOHMHSchool Based Health Center</v>
          </cell>
          <cell r="H65">
            <v>0.8</v>
          </cell>
        </row>
        <row r="66">
          <cell r="B66" t="str">
            <v>DOHMHSchool Health Dental</v>
          </cell>
          <cell r="H66">
            <v>1</v>
          </cell>
        </row>
        <row r="67">
          <cell r="B67" t="str">
            <v>DOHMHSwimming Training</v>
          </cell>
          <cell r="H67">
            <v>1</v>
          </cell>
        </row>
        <row r="68">
          <cell r="B68" t="str">
            <v>DOHMH</v>
          </cell>
        </row>
        <row r="69">
          <cell r="B69" t="str">
            <v>DOHMHMental Hygiene</v>
          </cell>
          <cell r="H69">
            <v>1</v>
          </cell>
        </row>
        <row r="70">
          <cell r="B70" t="str">
            <v>DOHMHMental Hygiene - Supportive Housing + Mix</v>
          </cell>
          <cell r="H70">
            <v>1</v>
          </cell>
        </row>
        <row r="71">
          <cell r="B71" t="str">
            <v>DOHMHNY 15-15 Supportive Housing</v>
          </cell>
          <cell r="H71">
            <v>1</v>
          </cell>
        </row>
        <row r="75">
          <cell r="B75" t="str">
            <v>DOHMHCrystal Methamphetamine Harm Reduction Services</v>
          </cell>
          <cell r="H75">
            <v>0.8</v>
          </cell>
        </row>
        <row r="76">
          <cell r="B76" t="str">
            <v>DOHMHFood and Nutrition</v>
          </cell>
          <cell r="H76">
            <v>0.8</v>
          </cell>
        </row>
        <row r="77">
          <cell r="B77" t="str">
            <v>DOHMHHIV Outreach Enhancement: Faith-Based Organizations [558]</v>
          </cell>
          <cell r="H77">
            <v>0.8</v>
          </cell>
        </row>
        <row r="78">
          <cell r="B78" t="str">
            <v>DOHMHHIV Prevention and Literacy: Older Adults</v>
          </cell>
          <cell r="H78">
            <v>0.8</v>
          </cell>
        </row>
        <row r="79">
          <cell r="B79" t="str">
            <v>DOHMHPEP Centers of Excellence - On Call Clinical Services</v>
          </cell>
          <cell r="H79">
            <v>0.8</v>
          </cell>
        </row>
        <row r="80">
          <cell r="B80" t="str">
            <v>DOHMHPlaySure Network 2.0 in Health Care Settings</v>
          </cell>
          <cell r="H80">
            <v>0.8</v>
          </cell>
        </row>
        <row r="81">
          <cell r="B81" t="str">
            <v>DOHMHPlaySure Network 2.0 in Non-Health Care Settings</v>
          </cell>
          <cell r="H81">
            <v>0.8</v>
          </cell>
        </row>
        <row r="82">
          <cell r="B82" t="str">
            <v>DOHMHThe Undetectables Viral Load Suppression Peer Learning Network</v>
          </cell>
          <cell r="H82">
            <v>0.8</v>
          </cell>
        </row>
        <row r="83">
          <cell r="B83" t="str">
            <v>DOHMHThe Undetectables Viral Load Suppression Program</v>
          </cell>
          <cell r="H83">
            <v>0.8</v>
          </cell>
        </row>
        <row r="84">
          <cell r="B84" t="str">
            <v>DOHMHUndetectables Viral Load Suppression Technical Assistance</v>
          </cell>
          <cell r="H84">
            <v>0.8</v>
          </cell>
        </row>
        <row r="85">
          <cell r="B85" t="str">
            <v>DOHMH</v>
          </cell>
        </row>
        <row r="86">
          <cell r="B86" t="str">
            <v>DOHMHFamily Planning Services</v>
          </cell>
          <cell r="H86">
            <v>0.8</v>
          </cell>
        </row>
        <row r="87">
          <cell r="B87" t="str">
            <v>DOHMHImproving Health Equity and Maternal and Infant Health Outcomes</v>
          </cell>
          <cell r="H87">
            <v>0.8</v>
          </cell>
        </row>
        <row r="88">
          <cell r="B88" t="str">
            <v>DOHMH</v>
          </cell>
        </row>
        <row r="89">
          <cell r="B89" t="str">
            <v>DOHMHDecreasing Depression and Increasing Social Connectedness Among NYC's Older Adults</v>
          </cell>
          <cell r="H89">
            <v>1</v>
          </cell>
        </row>
        <row r="90">
          <cell r="B90" t="str">
            <v>DOHMHEarly Childhood Mental Health Network</v>
          </cell>
          <cell r="H90">
            <v>1</v>
          </cell>
        </row>
        <row r="91">
          <cell r="B91" t="str">
            <v>DOHMHExpanding Access to Buprenorphine Treatment in Primary Care</v>
          </cell>
          <cell r="H91">
            <v>1</v>
          </cell>
        </row>
        <row r="92">
          <cell r="B92" t="str">
            <v>DOHMHHarm Reduction Services</v>
          </cell>
          <cell r="H92">
            <v>0.8</v>
          </cell>
        </row>
        <row r="93">
          <cell r="B93" t="str">
            <v>DOHMHHarm Reduction Training, Technical Assistance and Capacity Building</v>
          </cell>
          <cell r="H93">
            <v>0.8</v>
          </cell>
        </row>
        <row r="94">
          <cell r="B94" t="str">
            <v>DOHMHTobacco Cessation Center</v>
          </cell>
          <cell r="H94">
            <v>1</v>
          </cell>
        </row>
        <row r="95">
          <cell r="B95" t="str">
            <v>DOHMHTOTAL</v>
          </cell>
        </row>
        <row r="97">
          <cell r="B97" t="str">
            <v/>
          </cell>
          <cell r="H97" t="str">
            <v>CTL% of next dollar</v>
          </cell>
        </row>
        <row r="98">
          <cell r="B98" t="str">
            <v>Agency / Programs</v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>HRAActionNYC</v>
          </cell>
          <cell r="H101">
            <v>1</v>
          </cell>
        </row>
        <row r="102">
          <cell r="B102" t="str">
            <v>HRAAdult Protective Services</v>
          </cell>
          <cell r="H102">
            <v>0.51</v>
          </cell>
        </row>
        <row r="103">
          <cell r="B103" t="str">
            <v>HRACustomized Assistance Services (CAS)</v>
          </cell>
          <cell r="H103">
            <v>0.3</v>
          </cell>
        </row>
        <row r="104">
          <cell r="B104" t="str">
            <v>HRAEmergency Intervention Services</v>
          </cell>
          <cell r="H104">
            <v>0.51</v>
          </cell>
        </row>
        <row r="105">
          <cell r="B105" t="str">
            <v>HRAEmergency Rental Assistance Program (ERAP)</v>
          </cell>
          <cell r="H105">
            <v>1</v>
          </cell>
        </row>
        <row r="106">
          <cell r="B106" t="str">
            <v>HRAFamily Independence Administration (FIA)</v>
          </cell>
          <cell r="H106">
            <v>0.66</v>
          </cell>
        </row>
        <row r="107">
          <cell r="B107" t="str">
            <v>HRAHIV/AIDS Services Administration (HASA)</v>
          </cell>
          <cell r="H107">
            <v>0.71</v>
          </cell>
        </row>
        <row r="108">
          <cell r="B108" t="str">
            <v>HRAHomelessness Prevention Administration</v>
          </cell>
          <cell r="H108">
            <v>1</v>
          </cell>
        </row>
        <row r="109">
          <cell r="B109" t="str">
            <v>HRAJob Plus</v>
          </cell>
          <cell r="H109">
            <v>1</v>
          </cell>
        </row>
        <row r="110">
          <cell r="B110" t="str">
            <v>HRALegal Services Initiatives</v>
          </cell>
          <cell r="H110">
            <v>1</v>
          </cell>
        </row>
        <row r="111">
          <cell r="B111" t="str">
            <v>HRAMayor's Office</v>
          </cell>
          <cell r="H111">
            <v>1</v>
          </cell>
        </row>
        <row r="112">
          <cell r="B112" t="str">
            <v>HRAOffice of Child Support Services</v>
          </cell>
          <cell r="H112">
            <v>0.34</v>
          </cell>
        </row>
        <row r="113">
          <cell r="B113" t="str">
            <v>HRAOSAHS Master Leasing</v>
          </cell>
          <cell r="H113">
            <v>1</v>
          </cell>
        </row>
        <row r="114">
          <cell r="B114" t="str">
            <v>HRAOSAHS Senior Housing</v>
          </cell>
          <cell r="H114">
            <v>1</v>
          </cell>
        </row>
        <row r="115">
          <cell r="B115" t="str">
            <v>HRARapid Re-Housing</v>
          </cell>
          <cell r="H115">
            <v>1</v>
          </cell>
        </row>
        <row r="116">
          <cell r="B116" t="str">
            <v>HRASingle Room Occupancy</v>
          </cell>
          <cell r="H116">
            <v>1</v>
          </cell>
        </row>
        <row r="117">
          <cell r="B117" t="str">
            <v>HRATeen Rapp</v>
          </cell>
          <cell r="H117">
            <v>0.51</v>
          </cell>
        </row>
        <row r="118">
          <cell r="B118" t="str">
            <v>HRATotal</v>
          </cell>
        </row>
        <row r="120">
          <cell r="B120" t="str">
            <v/>
          </cell>
        </row>
        <row r="121">
          <cell r="B121" t="str">
            <v>DHSAdult Family Shelter</v>
          </cell>
          <cell r="H121">
            <v>0.73229999999999995</v>
          </cell>
        </row>
        <row r="122">
          <cell r="B122" t="str">
            <v>DHSAdult Outreach Service</v>
          </cell>
          <cell r="H122">
            <v>1</v>
          </cell>
        </row>
        <row r="123">
          <cell r="B123" t="str">
            <v>DHSAdult Shelter (Assessment)</v>
          </cell>
          <cell r="H123">
            <v>1</v>
          </cell>
        </row>
        <row r="124">
          <cell r="B124" t="str">
            <v>DHSAdult Shelter (Employment)</v>
          </cell>
          <cell r="H124">
            <v>1</v>
          </cell>
        </row>
        <row r="125">
          <cell r="B125" t="str">
            <v>DHSAdult Shelter (General)</v>
          </cell>
          <cell r="H125">
            <v>1</v>
          </cell>
        </row>
        <row r="126">
          <cell r="B126" t="str">
            <v>DHSAdult Shelter (Mental Health)</v>
          </cell>
          <cell r="H126">
            <v>1</v>
          </cell>
        </row>
        <row r="127">
          <cell r="B127" t="str">
            <v>DHSAdult Shelter (Substance Abuse)</v>
          </cell>
          <cell r="H127">
            <v>1</v>
          </cell>
        </row>
        <row r="128">
          <cell r="B128" t="str">
            <v>DHSDrop-In Centers</v>
          </cell>
          <cell r="H128">
            <v>1</v>
          </cell>
        </row>
        <row r="129">
          <cell r="B129" t="str">
            <v>DHSFamily Shelter-Tier II</v>
          </cell>
          <cell r="H129">
            <v>0.43759999999999999</v>
          </cell>
        </row>
        <row r="130">
          <cell r="B130" t="str">
            <v>DHSMedical Services</v>
          </cell>
          <cell r="H130">
            <v>1</v>
          </cell>
        </row>
        <row r="131">
          <cell r="B131" t="str">
            <v>DHSOvernight/Late Arrivals</v>
          </cell>
          <cell r="H131">
            <v>1</v>
          </cell>
        </row>
        <row r="132">
          <cell r="B132" t="str">
            <v>DHSSafe Haven</v>
          </cell>
          <cell r="H132">
            <v>1</v>
          </cell>
        </row>
        <row r="133">
          <cell r="B133" t="str">
            <v>DHSSingle Room Occupancy (SRO)</v>
          </cell>
          <cell r="H133">
            <v>1</v>
          </cell>
        </row>
        <row r="134">
          <cell r="B134" t="str">
            <v>DHSStabilization Beds</v>
          </cell>
          <cell r="H134">
            <v>1</v>
          </cell>
        </row>
        <row r="135">
          <cell r="B135" t="str">
            <v>DHSTotal</v>
          </cell>
        </row>
        <row r="138">
          <cell r="B138" t="str">
            <v/>
          </cell>
        </row>
        <row r="139">
          <cell r="B139" t="str">
            <v/>
          </cell>
          <cell r="H139" t="str">
            <v>CTL% of next dollar</v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>DYCDAdolescent Literacy Program</v>
          </cell>
          <cell r="H142">
            <v>1</v>
          </cell>
        </row>
        <row r="143">
          <cell r="B143" t="str">
            <v>DYCDAdult Literacy Program</v>
          </cell>
          <cell r="H143">
            <v>1</v>
          </cell>
        </row>
        <row r="144">
          <cell r="B144" t="str">
            <v>DYCDAdvance and Earn</v>
          </cell>
          <cell r="H144">
            <v>1</v>
          </cell>
        </row>
        <row r="145">
          <cell r="B145" t="str">
            <v>DYCDBeacon Community Centers</v>
          </cell>
          <cell r="H145">
            <v>1</v>
          </cell>
        </row>
        <row r="146">
          <cell r="B146" t="str">
            <v>DYCDComprehensive After School System - COMPASS</v>
          </cell>
          <cell r="H146">
            <v>1</v>
          </cell>
        </row>
        <row r="147">
          <cell r="B147" t="str">
            <v>DYCDCornerstone Community Centers</v>
          </cell>
          <cell r="H147">
            <v>1</v>
          </cell>
        </row>
        <row r="148">
          <cell r="B148" t="str">
            <v>DYCDFatherhood Initiative</v>
          </cell>
          <cell r="H148">
            <v>1</v>
          </cell>
        </row>
        <row r="149">
          <cell r="B149" t="str">
            <v>DYCDImmigration/Refugee Assistance</v>
          </cell>
          <cell r="H149">
            <v>1</v>
          </cell>
        </row>
        <row r="150">
          <cell r="B150" t="str">
            <v>DYCDIn-School Youth (ISY) (Workforce)</v>
          </cell>
          <cell r="H150">
            <v>1</v>
          </cell>
        </row>
        <row r="151">
          <cell r="B151" t="str">
            <v>DYCDMayor's Youth Leadership Council</v>
          </cell>
          <cell r="H151">
            <v>1</v>
          </cell>
        </row>
        <row r="152">
          <cell r="B152" t="str">
            <v>DYCDOffice of Neighborhood Safety (ONS)</v>
          </cell>
          <cell r="H152">
            <v>1</v>
          </cell>
        </row>
        <row r="153">
          <cell r="B153" t="str">
            <v>DYCDNeighborhood Development Area (NDA) Program</v>
          </cell>
          <cell r="H153">
            <v>1</v>
          </cell>
        </row>
        <row r="154">
          <cell r="B154" t="str">
            <v>DYCDOut-of-School Youth (OSY) (Workforce)</v>
          </cell>
          <cell r="H154">
            <v>1</v>
          </cell>
        </row>
        <row r="155">
          <cell r="B155" t="str">
            <v>DYCDRunaway and Homeless Youth (RHY) Services</v>
          </cell>
          <cell r="H155">
            <v>1</v>
          </cell>
        </row>
        <row r="156">
          <cell r="B156" t="str">
            <v>DYCDSaturday Night Lights</v>
          </cell>
          <cell r="H156">
            <v>1</v>
          </cell>
        </row>
        <row r="157">
          <cell r="B157" t="str">
            <v>DYCDSummer Youth Employment Program (SYEP)</v>
          </cell>
          <cell r="H157">
            <v>1</v>
          </cell>
        </row>
        <row r="158">
          <cell r="B158" t="str">
            <v>DYCDUnity Works</v>
          </cell>
          <cell r="H158">
            <v>1</v>
          </cell>
        </row>
        <row r="159">
          <cell r="B159" t="str">
            <v>DYCDTOTAL</v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</sheetData>
      <sheetData sheetId="5">
        <row r="3">
          <cell r="H3" t="str">
            <v>CTL% of next dollar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BBDDC-05AA-4233-A438-25FB74100653}">
  <sheetPr>
    <tabColor rgb="FFFF0000"/>
    <pageSetUpPr fitToPage="1"/>
  </sheetPr>
  <dimension ref="A2:K49"/>
  <sheetViews>
    <sheetView tabSelected="1" zoomScale="110" zoomScaleNormal="110" workbookViewId="0">
      <pane ySplit="6" topLeftCell="A13" activePane="bottomLeft" state="frozen"/>
      <selection activeCell="B1" sqref="B1"/>
      <selection pane="bottomLeft" activeCell="P26" sqref="P26"/>
    </sheetView>
  </sheetViews>
  <sheetFormatPr defaultColWidth="9.140625" defaultRowHeight="15" x14ac:dyDescent="0.25"/>
  <cols>
    <col min="1" max="1" width="40.28515625" style="97" customWidth="1"/>
    <col min="2" max="2" width="17.42578125" style="97" customWidth="1"/>
    <col min="3" max="3" width="16.5703125" style="98" customWidth="1"/>
    <col min="4" max="4" width="14.28515625" style="99" customWidth="1"/>
    <col min="5" max="5" width="14.7109375" style="99" customWidth="1"/>
    <col min="6" max="6" width="14.5703125" style="100" customWidth="1"/>
    <col min="7" max="7" width="14.42578125" style="100" customWidth="1"/>
    <col min="8" max="8" width="13" style="100" customWidth="1"/>
    <col min="9" max="9" width="11" style="100" customWidth="1"/>
    <col min="10" max="10" width="11.28515625" style="100" customWidth="1"/>
    <col min="11" max="11" width="2.140625" style="100" customWidth="1"/>
  </cols>
  <sheetData>
    <row r="2" spans="1:11" ht="24" customHeight="1" x14ac:dyDescent="0.2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24" customHeight="1" x14ac:dyDescent="0.25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7"/>
      <c r="K3" s="106"/>
    </row>
    <row r="4" spans="1:11" ht="16.5" thickBot="1" x14ac:dyDescent="0.3">
      <c r="A4" s="105"/>
      <c r="B4" s="1"/>
      <c r="C4" s="2" t="s">
        <v>2</v>
      </c>
      <c r="D4" s="1"/>
      <c r="E4" s="1"/>
      <c r="F4" s="3"/>
      <c r="G4" s="3"/>
      <c r="H4" s="3"/>
      <c r="I4" s="3"/>
      <c r="J4" s="3"/>
      <c r="K4" s="3"/>
    </row>
    <row r="5" spans="1:11" ht="15.75" thickBot="1" x14ac:dyDescent="0.3">
      <c r="A5" s="4"/>
      <c r="B5" s="5"/>
      <c r="C5" s="5"/>
      <c r="D5" s="6"/>
      <c r="E5" s="128" t="s">
        <v>3</v>
      </c>
      <c r="F5" s="129"/>
      <c r="G5" s="129"/>
      <c r="H5" s="129"/>
      <c r="I5" s="129"/>
      <c r="J5" s="130"/>
      <c r="K5"/>
    </row>
    <row r="6" spans="1:11" s="12" customFormat="1" ht="30" x14ac:dyDescent="0.25">
      <c r="A6" s="7" t="s">
        <v>4</v>
      </c>
      <c r="B6" s="8" t="s">
        <v>5</v>
      </c>
      <c r="C6" s="8" t="s">
        <v>6</v>
      </c>
      <c r="D6" s="9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1" t="s">
        <v>12</v>
      </c>
      <c r="J6" s="10" t="s">
        <v>13</v>
      </c>
    </row>
    <row r="7" spans="1:11" x14ac:dyDescent="0.25">
      <c r="A7" s="13" t="s">
        <v>14</v>
      </c>
      <c r="B7" s="14" t="s">
        <v>15</v>
      </c>
      <c r="C7" s="15" t="s">
        <v>16</v>
      </c>
      <c r="D7" s="16" t="s">
        <v>17</v>
      </c>
      <c r="E7" s="17">
        <f t="shared" ref="E7:E8" si="0">SUM(F7:J7)</f>
        <v>5800000</v>
      </c>
      <c r="F7" s="18">
        <v>5800000</v>
      </c>
      <c r="G7" s="17">
        <f>0</f>
        <v>0</v>
      </c>
      <c r="H7" s="17">
        <f>0</f>
        <v>0</v>
      </c>
      <c r="I7" s="19">
        <f>0</f>
        <v>0</v>
      </c>
      <c r="J7" s="17">
        <f>0</f>
        <v>0</v>
      </c>
      <c r="K7"/>
    </row>
    <row r="8" spans="1:11" x14ac:dyDescent="0.25">
      <c r="A8" s="13" t="s">
        <v>18</v>
      </c>
      <c r="B8" s="14" t="s">
        <v>15</v>
      </c>
      <c r="C8" s="15" t="s">
        <v>16</v>
      </c>
      <c r="D8" s="16" t="s">
        <v>17</v>
      </c>
      <c r="E8" s="17">
        <f t="shared" si="0"/>
        <v>650000</v>
      </c>
      <c r="F8" s="18">
        <v>650000</v>
      </c>
      <c r="G8" s="17">
        <f>0</f>
        <v>0</v>
      </c>
      <c r="H8" s="17">
        <f>0</f>
        <v>0</v>
      </c>
      <c r="I8" s="19">
        <f>0</f>
        <v>0</v>
      </c>
      <c r="J8" s="17">
        <f>0</f>
        <v>0</v>
      </c>
      <c r="K8"/>
    </row>
    <row r="9" spans="1:11" s="24" customFormat="1" x14ac:dyDescent="0.25">
      <c r="A9" s="20" t="s">
        <v>16</v>
      </c>
      <c r="B9" s="14" t="s">
        <v>15</v>
      </c>
      <c r="C9" s="21" t="s">
        <v>16</v>
      </c>
      <c r="D9" s="16" t="s">
        <v>19</v>
      </c>
      <c r="E9" s="22">
        <f>SUM(F9:J9)</f>
        <v>152025078.77899</v>
      </c>
      <c r="F9" s="23">
        <v>103663242.77899</v>
      </c>
      <c r="G9" s="22">
        <v>47368336</v>
      </c>
      <c r="H9" s="22">
        <v>993500</v>
      </c>
      <c r="I9" s="23">
        <f>0</f>
        <v>0</v>
      </c>
      <c r="J9" s="22">
        <f>0</f>
        <v>0</v>
      </c>
    </row>
    <row r="10" spans="1:11" s="30" customFormat="1" ht="15.75" thickBot="1" x14ac:dyDescent="0.3">
      <c r="A10" s="25" t="s">
        <v>20</v>
      </c>
      <c r="B10" s="26"/>
      <c r="C10" s="27"/>
      <c r="D10" s="28"/>
      <c r="E10" s="29">
        <f t="shared" ref="E10:J10" si="1">SUM(E7:E9)</f>
        <v>158475078.77899</v>
      </c>
      <c r="F10" s="29">
        <f t="shared" si="1"/>
        <v>110113242.77899</v>
      </c>
      <c r="G10" s="29">
        <f t="shared" si="1"/>
        <v>47368336</v>
      </c>
      <c r="H10" s="29">
        <f t="shared" si="1"/>
        <v>993500</v>
      </c>
      <c r="I10" s="29">
        <f t="shared" si="1"/>
        <v>0</v>
      </c>
      <c r="J10" s="29">
        <f t="shared" si="1"/>
        <v>0</v>
      </c>
    </row>
    <row r="11" spans="1:11" s="30" customFormat="1" ht="6" customHeight="1" thickTop="1" x14ac:dyDescent="0.25">
      <c r="A11" s="31"/>
      <c r="B11" s="32"/>
      <c r="C11" s="33"/>
      <c r="D11" s="34"/>
      <c r="E11" s="35"/>
      <c r="F11" s="36"/>
      <c r="G11" s="35"/>
      <c r="H11" s="37"/>
      <c r="I11" s="38"/>
      <c r="J11" s="39"/>
    </row>
    <row r="12" spans="1:11" x14ac:dyDescent="0.25">
      <c r="A12" s="40" t="s">
        <v>21</v>
      </c>
      <c r="B12" s="14" t="s">
        <v>22</v>
      </c>
      <c r="C12" s="15" t="s">
        <v>16</v>
      </c>
      <c r="D12" s="41" t="s">
        <v>19</v>
      </c>
      <c r="E12" s="17">
        <f>SUM(F12:J12)</f>
        <v>3036173</v>
      </c>
      <c r="F12" s="18">
        <v>36173</v>
      </c>
      <c r="G12" s="17">
        <v>3000000</v>
      </c>
      <c r="H12" s="17">
        <v>0</v>
      </c>
      <c r="I12" s="19">
        <f>0</f>
        <v>0</v>
      </c>
      <c r="J12" s="17">
        <f>0</f>
        <v>0</v>
      </c>
      <c r="K12"/>
    </row>
    <row r="13" spans="1:11" s="30" customFormat="1" ht="15.75" thickBot="1" x14ac:dyDescent="0.3">
      <c r="A13" s="25" t="s">
        <v>23</v>
      </c>
      <c r="B13" s="26"/>
      <c r="C13" s="27"/>
      <c r="D13" s="28"/>
      <c r="E13" s="29">
        <f t="shared" ref="E13:J13" si="2">SUM(E12:E12)</f>
        <v>3036173</v>
      </c>
      <c r="F13" s="29">
        <f t="shared" si="2"/>
        <v>36173</v>
      </c>
      <c r="G13" s="29">
        <f t="shared" si="2"/>
        <v>3000000</v>
      </c>
      <c r="H13" s="29">
        <f t="shared" si="2"/>
        <v>0</v>
      </c>
      <c r="I13" s="29">
        <f t="shared" si="2"/>
        <v>0</v>
      </c>
      <c r="J13" s="29">
        <f t="shared" si="2"/>
        <v>0</v>
      </c>
    </row>
    <row r="14" spans="1:11" s="30" customFormat="1" ht="6" customHeight="1" thickTop="1" x14ac:dyDescent="0.25">
      <c r="A14" s="31"/>
      <c r="B14" s="32"/>
      <c r="C14" s="33"/>
      <c r="D14" s="34"/>
      <c r="E14" s="35"/>
      <c r="F14" s="36"/>
      <c r="G14" s="35"/>
      <c r="H14" s="37"/>
      <c r="I14" s="38"/>
      <c r="J14" s="39"/>
    </row>
    <row r="15" spans="1:11" x14ac:dyDescent="0.25">
      <c r="A15" s="42" t="s">
        <v>24</v>
      </c>
      <c r="B15" s="14" t="s">
        <v>25</v>
      </c>
      <c r="C15" s="43" t="s">
        <v>26</v>
      </c>
      <c r="D15" s="44" t="s">
        <v>19</v>
      </c>
      <c r="E15" s="17">
        <f>SUM(F15:J15)</f>
        <v>34789137</v>
      </c>
      <c r="F15" s="19">
        <v>33295903</v>
      </c>
      <c r="G15" s="17">
        <f>3824353-2831119+500000</f>
        <v>1493234</v>
      </c>
      <c r="H15" s="17">
        <f>0</f>
        <v>0</v>
      </c>
      <c r="I15" s="19">
        <f>0</f>
        <v>0</v>
      </c>
      <c r="J15" s="45">
        <f>0</f>
        <v>0</v>
      </c>
      <c r="K15"/>
    </row>
    <row r="16" spans="1:11" x14ac:dyDescent="0.25">
      <c r="A16" s="42" t="s">
        <v>27</v>
      </c>
      <c r="B16" s="14" t="s">
        <v>28</v>
      </c>
      <c r="C16" s="43" t="s">
        <v>66</v>
      </c>
      <c r="D16" s="44" t="s">
        <v>19</v>
      </c>
      <c r="E16" s="17">
        <v>500000</v>
      </c>
      <c r="F16" s="19">
        <v>0</v>
      </c>
      <c r="G16" s="17">
        <v>500000</v>
      </c>
      <c r="H16" s="17">
        <v>0</v>
      </c>
      <c r="I16" s="19">
        <v>0</v>
      </c>
      <c r="J16" s="45">
        <v>0</v>
      </c>
      <c r="K16"/>
    </row>
    <row r="17" spans="1:11" s="30" customFormat="1" ht="15.75" thickBot="1" x14ac:dyDescent="0.3">
      <c r="A17" s="25" t="s">
        <v>29</v>
      </c>
      <c r="B17" s="26"/>
      <c r="C17" s="27"/>
      <c r="D17" s="28"/>
      <c r="E17" s="29">
        <f>SUM(E15:E16)</f>
        <v>35289137</v>
      </c>
      <c r="F17" s="29">
        <f t="shared" ref="F17:J17" si="3">SUM(F15:F16)</f>
        <v>33295903</v>
      </c>
      <c r="G17" s="29">
        <f t="shared" si="3"/>
        <v>1993234</v>
      </c>
      <c r="H17" s="29">
        <f t="shared" si="3"/>
        <v>0</v>
      </c>
      <c r="I17" s="29">
        <f t="shared" si="3"/>
        <v>0</v>
      </c>
      <c r="J17" s="29">
        <f t="shared" si="3"/>
        <v>0</v>
      </c>
    </row>
    <row r="18" spans="1:11" s="30" customFormat="1" ht="6" customHeight="1" thickTop="1" x14ac:dyDescent="0.25">
      <c r="A18" s="31"/>
      <c r="B18" s="32"/>
      <c r="C18" s="33"/>
      <c r="D18" s="34"/>
      <c r="E18" s="35"/>
      <c r="F18" s="36"/>
      <c r="G18" s="35"/>
      <c r="H18" s="37"/>
      <c r="I18" s="38"/>
      <c r="J18" s="39"/>
    </row>
    <row r="19" spans="1:11" x14ac:dyDescent="0.25">
      <c r="A19" s="42" t="s">
        <v>30</v>
      </c>
      <c r="B19" s="14" t="s">
        <v>31</v>
      </c>
      <c r="C19" s="43" t="s">
        <v>32</v>
      </c>
      <c r="D19" s="44" t="s">
        <v>19</v>
      </c>
      <c r="E19" s="17">
        <f>SUM(F19:J19)</f>
        <v>6097212</v>
      </c>
      <c r="F19" s="19">
        <v>6097212</v>
      </c>
      <c r="G19" s="17">
        <f>0</f>
        <v>0</v>
      </c>
      <c r="H19" s="17">
        <f>0</f>
        <v>0</v>
      </c>
      <c r="I19" s="19">
        <f>0</f>
        <v>0</v>
      </c>
      <c r="J19" s="45">
        <f>0</f>
        <v>0</v>
      </c>
      <c r="K19"/>
    </row>
    <row r="20" spans="1:11" x14ac:dyDescent="0.25">
      <c r="A20" s="42" t="s">
        <v>33</v>
      </c>
      <c r="B20" s="14" t="s">
        <v>28</v>
      </c>
      <c r="C20" s="43" t="s">
        <v>32</v>
      </c>
      <c r="D20" s="44" t="s">
        <v>19</v>
      </c>
      <c r="E20" s="17">
        <f>SUM(F20:J20)</f>
        <v>500000</v>
      </c>
      <c r="F20" s="19">
        <v>0</v>
      </c>
      <c r="G20" s="17">
        <v>500000</v>
      </c>
      <c r="H20" s="17">
        <v>0</v>
      </c>
      <c r="I20" s="19">
        <v>0</v>
      </c>
      <c r="J20" s="45">
        <v>0</v>
      </c>
      <c r="K20"/>
    </row>
    <row r="21" spans="1:11" ht="15.75" thickBot="1" x14ac:dyDescent="0.3">
      <c r="A21" s="25" t="s">
        <v>34</v>
      </c>
      <c r="B21" s="49"/>
      <c r="C21" s="50"/>
      <c r="D21" s="51"/>
      <c r="E21" s="29">
        <f>SUM(E19:E20)</f>
        <v>6597212</v>
      </c>
      <c r="F21" s="29">
        <f t="shared" ref="F21" si="4">SUM(F19:F20)</f>
        <v>6097212</v>
      </c>
      <c r="G21" s="29">
        <f t="shared" ref="G21" si="5">SUM(G19:G20)</f>
        <v>500000</v>
      </c>
      <c r="H21" s="29">
        <f t="shared" ref="H21" si="6">SUM(H19:H20)</f>
        <v>0</v>
      </c>
      <c r="I21" s="29">
        <f t="shared" ref="I21" si="7">SUM(I19:I20)</f>
        <v>0</v>
      </c>
      <c r="J21" s="29">
        <f t="shared" ref="J21" si="8">SUM(J19:J20)</f>
        <v>0</v>
      </c>
      <c r="K21"/>
    </row>
    <row r="22" spans="1:11" ht="15.75" thickTop="1" x14ac:dyDescent="0.25">
      <c r="A22" s="46" t="s">
        <v>30</v>
      </c>
      <c r="B22" s="53" t="s">
        <v>31</v>
      </c>
      <c r="C22" s="15" t="s">
        <v>32</v>
      </c>
      <c r="D22" s="47" t="s">
        <v>17</v>
      </c>
      <c r="E22" s="22">
        <f>SUM(F22:J22)</f>
        <v>2576000</v>
      </c>
      <c r="F22" s="48">
        <v>2576000</v>
      </c>
      <c r="G22" s="17">
        <v>0</v>
      </c>
      <c r="H22" s="17">
        <v>0</v>
      </c>
      <c r="I22" s="19">
        <v>0</v>
      </c>
      <c r="J22" s="17">
        <v>0</v>
      </c>
      <c r="K22"/>
    </row>
    <row r="23" spans="1:11" x14ac:dyDescent="0.25">
      <c r="A23" s="40" t="s">
        <v>35</v>
      </c>
      <c r="B23" s="14" t="s">
        <v>31</v>
      </c>
      <c r="C23" s="15" t="s">
        <v>32</v>
      </c>
      <c r="D23" s="44" t="s">
        <v>17</v>
      </c>
      <c r="E23" s="22">
        <f t="shared" ref="E23:E26" si="9">SUM(F23:J23)</f>
        <v>3981800</v>
      </c>
      <c r="F23" s="48">
        <v>3981800</v>
      </c>
      <c r="G23" s="17">
        <f>0</f>
        <v>0</v>
      </c>
      <c r="H23" s="17">
        <f>0</f>
        <v>0</v>
      </c>
      <c r="I23" s="19">
        <f>0</f>
        <v>0</v>
      </c>
      <c r="J23" s="17">
        <f>0</f>
        <v>0</v>
      </c>
      <c r="K23"/>
    </row>
    <row r="24" spans="1:11" x14ac:dyDescent="0.25">
      <c r="A24" s="40" t="s">
        <v>36</v>
      </c>
      <c r="B24" s="14" t="s">
        <v>31</v>
      </c>
      <c r="C24" s="15" t="s">
        <v>32</v>
      </c>
      <c r="D24" s="44" t="s">
        <v>17</v>
      </c>
      <c r="E24" s="22">
        <f t="shared" si="9"/>
        <v>1880000</v>
      </c>
      <c r="F24" s="48">
        <v>1880000</v>
      </c>
      <c r="G24" s="17">
        <f>0</f>
        <v>0</v>
      </c>
      <c r="H24" s="17">
        <f>0</f>
        <v>0</v>
      </c>
      <c r="I24" s="19">
        <f>0</f>
        <v>0</v>
      </c>
      <c r="J24" s="17">
        <f>0</f>
        <v>0</v>
      </c>
      <c r="K24"/>
    </row>
    <row r="25" spans="1:11" x14ac:dyDescent="0.25">
      <c r="A25" s="40" t="s">
        <v>37</v>
      </c>
      <c r="B25" s="43" t="s">
        <v>31</v>
      </c>
      <c r="C25" s="15" t="s">
        <v>32</v>
      </c>
      <c r="D25" s="44" t="s">
        <v>17</v>
      </c>
      <c r="E25" s="22">
        <f t="shared" si="9"/>
        <v>293000</v>
      </c>
      <c r="F25" s="48">
        <v>293000</v>
      </c>
      <c r="G25" s="17">
        <f>0</f>
        <v>0</v>
      </c>
      <c r="H25" s="17">
        <f>0</f>
        <v>0</v>
      </c>
      <c r="I25" s="19">
        <f>0</f>
        <v>0</v>
      </c>
      <c r="J25" s="17">
        <f>0</f>
        <v>0</v>
      </c>
      <c r="K25"/>
    </row>
    <row r="26" spans="1:11" ht="13.5" customHeight="1" x14ac:dyDescent="0.25">
      <c r="A26" s="40" t="s">
        <v>38</v>
      </c>
      <c r="B26" s="43" t="s">
        <v>31</v>
      </c>
      <c r="C26" s="15" t="s">
        <v>32</v>
      </c>
      <c r="D26" s="44" t="s">
        <v>17</v>
      </c>
      <c r="E26" s="22">
        <f t="shared" si="9"/>
        <v>16600000</v>
      </c>
      <c r="F26" s="48">
        <v>16600000</v>
      </c>
      <c r="G26" s="17">
        <f>0</f>
        <v>0</v>
      </c>
      <c r="H26" s="17">
        <f>0</f>
        <v>0</v>
      </c>
      <c r="I26" s="19">
        <f>0</f>
        <v>0</v>
      </c>
      <c r="J26" s="17">
        <f>0</f>
        <v>0</v>
      </c>
      <c r="K26"/>
    </row>
    <row r="27" spans="1:11" x14ac:dyDescent="0.25">
      <c r="A27" s="54" t="s">
        <v>39</v>
      </c>
      <c r="B27" s="55"/>
      <c r="C27" s="56"/>
      <c r="D27" s="57"/>
      <c r="E27" s="58">
        <f>SUM(E22:E26)</f>
        <v>25330800</v>
      </c>
      <c r="F27" s="58">
        <f t="shared" ref="F27:J27" si="10">SUM(F22:F26)</f>
        <v>25330800</v>
      </c>
      <c r="G27" s="58">
        <f t="shared" si="10"/>
        <v>0</v>
      </c>
      <c r="H27" s="58">
        <f t="shared" si="10"/>
        <v>0</v>
      </c>
      <c r="I27" s="58">
        <f t="shared" si="10"/>
        <v>0</v>
      </c>
      <c r="J27" s="58">
        <f t="shared" si="10"/>
        <v>0</v>
      </c>
      <c r="K27"/>
    </row>
    <row r="28" spans="1:11" x14ac:dyDescent="0.25">
      <c r="A28" s="46" t="s">
        <v>40</v>
      </c>
      <c r="B28" s="14" t="s">
        <v>41</v>
      </c>
      <c r="C28" s="15" t="s">
        <v>32</v>
      </c>
      <c r="D28" s="44" t="s">
        <v>19</v>
      </c>
      <c r="E28" s="22">
        <f>SUM(F28:J28)</f>
        <v>14143999</v>
      </c>
      <c r="F28" s="48">
        <v>14143999</v>
      </c>
      <c r="G28" s="17">
        <v>0</v>
      </c>
      <c r="H28" s="17">
        <v>0</v>
      </c>
      <c r="I28" s="19">
        <v>0</v>
      </c>
      <c r="J28" s="17">
        <v>0</v>
      </c>
      <c r="K28"/>
    </row>
    <row r="29" spans="1:11" x14ac:dyDescent="0.25">
      <c r="A29" s="54" t="s">
        <v>42</v>
      </c>
      <c r="B29" s="55"/>
      <c r="C29" s="56"/>
      <c r="D29" s="57"/>
      <c r="E29" s="58">
        <f>SUM(F29:J29)</f>
        <v>14143999</v>
      </c>
      <c r="F29" s="59">
        <f>SUM(F28:F28)</f>
        <v>14143999</v>
      </c>
      <c r="G29" s="60">
        <f>SUM(G28:G28)</f>
        <v>0</v>
      </c>
      <c r="H29" s="60">
        <f>SUM(H28:H28)</f>
        <v>0</v>
      </c>
      <c r="I29" s="61">
        <f>SUM(I28:I28)</f>
        <v>0</v>
      </c>
      <c r="J29" s="60">
        <f>SUM(J28:J28)</f>
        <v>0</v>
      </c>
      <c r="K29"/>
    </row>
    <row r="30" spans="1:11" s="24" customFormat="1" ht="25.5" x14ac:dyDescent="0.25">
      <c r="A30" s="40" t="s">
        <v>43</v>
      </c>
      <c r="B30" s="14" t="s">
        <v>44</v>
      </c>
      <c r="C30" s="15" t="s">
        <v>32</v>
      </c>
      <c r="D30" s="44" t="s">
        <v>19</v>
      </c>
      <c r="E30" s="22">
        <f t="shared" ref="E30:E31" si="11">SUM(F30:J30)</f>
        <v>7993291</v>
      </c>
      <c r="F30" s="48">
        <v>7993291</v>
      </c>
      <c r="G30" s="17">
        <v>0</v>
      </c>
      <c r="H30" s="17">
        <f>0</f>
        <v>0</v>
      </c>
      <c r="I30" s="19">
        <f>0</f>
        <v>0</v>
      </c>
      <c r="J30" s="17">
        <f>0</f>
        <v>0</v>
      </c>
    </row>
    <row r="31" spans="1:11" s="24" customFormat="1" x14ac:dyDescent="0.25">
      <c r="A31" s="107" t="s">
        <v>65</v>
      </c>
      <c r="B31" s="14" t="s">
        <v>44</v>
      </c>
      <c r="C31" s="15" t="s">
        <v>32</v>
      </c>
      <c r="D31" s="44" t="s">
        <v>17</v>
      </c>
      <c r="E31" s="108">
        <f t="shared" si="11"/>
        <v>4400000</v>
      </c>
      <c r="F31" s="109">
        <v>4400000</v>
      </c>
      <c r="G31" s="110"/>
      <c r="H31" s="110"/>
      <c r="I31" s="111"/>
      <c r="J31" s="110"/>
    </row>
    <row r="32" spans="1:11" ht="15.75" thickBot="1" x14ac:dyDescent="0.3">
      <c r="A32" s="25" t="s">
        <v>45</v>
      </c>
      <c r="B32" s="49"/>
      <c r="C32" s="50"/>
      <c r="D32" s="51"/>
      <c r="E32" s="52">
        <f>SUM(E30:E31)</f>
        <v>12393291</v>
      </c>
      <c r="F32" s="52">
        <f t="shared" ref="F32:J32" si="12">SUM(F30:F31)</f>
        <v>12393291</v>
      </c>
      <c r="G32" s="52">
        <f t="shared" si="12"/>
        <v>0</v>
      </c>
      <c r="H32" s="52">
        <f t="shared" si="12"/>
        <v>0</v>
      </c>
      <c r="I32" s="52">
        <f t="shared" si="12"/>
        <v>0</v>
      </c>
      <c r="J32" s="52">
        <f t="shared" si="12"/>
        <v>0</v>
      </c>
      <c r="K32"/>
    </row>
    <row r="33" spans="1:11" ht="15.75" thickTop="1" x14ac:dyDescent="0.25">
      <c r="A33" s="62" t="s">
        <v>67</v>
      </c>
      <c r="B33" s="63"/>
      <c r="C33" s="64"/>
      <c r="D33" s="65"/>
      <c r="E33" s="66">
        <f>SUM(F33:J33)</f>
        <v>58465302</v>
      </c>
      <c r="F33" s="66">
        <f>F21+F27+F29+F32</f>
        <v>57965302</v>
      </c>
      <c r="G33" s="66">
        <f t="shared" ref="G33:I33" si="13">G21+G27+G29+G32</f>
        <v>500000</v>
      </c>
      <c r="H33" s="66">
        <f t="shared" si="13"/>
        <v>0</v>
      </c>
      <c r="I33" s="66">
        <f t="shared" si="13"/>
        <v>0</v>
      </c>
      <c r="J33" s="66">
        <f>J21+J27+J29</f>
        <v>0</v>
      </c>
      <c r="K33"/>
    </row>
    <row r="34" spans="1:11" s="30" customFormat="1" ht="6" customHeight="1" x14ac:dyDescent="0.25">
      <c r="A34" s="31"/>
      <c r="B34" s="32"/>
      <c r="C34" s="33"/>
      <c r="D34" s="34"/>
      <c r="E34" s="35"/>
      <c r="F34" s="36"/>
      <c r="G34" s="35"/>
      <c r="H34" s="37"/>
      <c r="I34" s="38"/>
      <c r="J34" s="39"/>
    </row>
    <row r="35" spans="1:11" x14ac:dyDescent="0.25">
      <c r="A35" s="46" t="s">
        <v>46</v>
      </c>
      <c r="B35" s="53" t="s">
        <v>47</v>
      </c>
      <c r="C35" s="15" t="s">
        <v>48</v>
      </c>
      <c r="D35" s="47" t="s">
        <v>17</v>
      </c>
      <c r="E35" s="22">
        <f t="shared" ref="E35:E38" si="14">SUM(F35:J35)</f>
        <v>600000</v>
      </c>
      <c r="F35" s="19">
        <v>600000</v>
      </c>
      <c r="G35" s="17">
        <f>0</f>
        <v>0</v>
      </c>
      <c r="H35" s="17">
        <f>0</f>
        <v>0</v>
      </c>
      <c r="I35" s="19">
        <f>0</f>
        <v>0</v>
      </c>
      <c r="J35" s="17">
        <f>0</f>
        <v>0</v>
      </c>
      <c r="K35"/>
    </row>
    <row r="36" spans="1:11" x14ac:dyDescent="0.25">
      <c r="A36" s="67" t="s">
        <v>49</v>
      </c>
      <c r="B36" s="53" t="s">
        <v>47</v>
      </c>
      <c r="C36" s="68" t="s">
        <v>48</v>
      </c>
      <c r="D36" s="44" t="s">
        <v>17</v>
      </c>
      <c r="E36" s="22">
        <f t="shared" si="14"/>
        <v>1850000</v>
      </c>
      <c r="F36" s="19">
        <v>1850000</v>
      </c>
      <c r="G36" s="17">
        <f>0</f>
        <v>0</v>
      </c>
      <c r="H36" s="17">
        <f>0</f>
        <v>0</v>
      </c>
      <c r="I36" s="19">
        <f>0</f>
        <v>0</v>
      </c>
      <c r="J36" s="17">
        <f>0</f>
        <v>0</v>
      </c>
      <c r="K36"/>
    </row>
    <row r="37" spans="1:11" x14ac:dyDescent="0.25">
      <c r="A37" s="40" t="s">
        <v>50</v>
      </c>
      <c r="B37" s="53" t="s">
        <v>47</v>
      </c>
      <c r="C37" s="69" t="s">
        <v>48</v>
      </c>
      <c r="D37" s="44" t="s">
        <v>17</v>
      </c>
      <c r="E37" s="22">
        <f t="shared" si="14"/>
        <v>3455000</v>
      </c>
      <c r="F37" s="18">
        <v>3455000</v>
      </c>
      <c r="G37" s="17">
        <f>0</f>
        <v>0</v>
      </c>
      <c r="H37" s="17">
        <f>0</f>
        <v>0</v>
      </c>
      <c r="I37" s="19">
        <f>0</f>
        <v>0</v>
      </c>
      <c r="J37" s="17">
        <f>0</f>
        <v>0</v>
      </c>
      <c r="K37"/>
    </row>
    <row r="38" spans="1:11" x14ac:dyDescent="0.25">
      <c r="A38" s="40" t="s">
        <v>51</v>
      </c>
      <c r="B38" s="53" t="s">
        <v>47</v>
      </c>
      <c r="C38" s="69" t="s">
        <v>48</v>
      </c>
      <c r="D38" s="44" t="s">
        <v>17</v>
      </c>
      <c r="E38" s="22">
        <f t="shared" si="14"/>
        <v>2147750</v>
      </c>
      <c r="F38" s="70">
        <v>2147750</v>
      </c>
      <c r="G38" s="17">
        <f>0</f>
        <v>0</v>
      </c>
      <c r="H38" s="17">
        <f>0</f>
        <v>0</v>
      </c>
      <c r="I38" s="19">
        <f>0</f>
        <v>0</v>
      </c>
      <c r="J38" s="17">
        <f>0</f>
        <v>0</v>
      </c>
      <c r="K38"/>
    </row>
    <row r="39" spans="1:11" ht="15.75" thickBot="1" x14ac:dyDescent="0.3">
      <c r="A39" s="71" t="s">
        <v>52</v>
      </c>
      <c r="B39" s="49"/>
      <c r="C39" s="72"/>
      <c r="D39" s="73"/>
      <c r="E39" s="74">
        <f>SUM(F39:J39)</f>
        <v>8052750</v>
      </c>
      <c r="F39" s="75">
        <f>SUM(F35:F38)</f>
        <v>8052750</v>
      </c>
      <c r="G39" s="52">
        <f>SUM(G35:G38)</f>
        <v>0</v>
      </c>
      <c r="H39" s="52">
        <f>SUM(H35:H38)</f>
        <v>0</v>
      </c>
      <c r="I39" s="75">
        <f>SUM(I35:I38)</f>
        <v>0</v>
      </c>
      <c r="J39" s="52">
        <f>SUM(J35:J38)</f>
        <v>0</v>
      </c>
      <c r="K39"/>
    </row>
    <row r="40" spans="1:11" ht="16.5" thickTop="1" thickBot="1" x14ac:dyDescent="0.3">
      <c r="A40" s="76" t="s">
        <v>53</v>
      </c>
      <c r="B40" s="77"/>
      <c r="C40" s="78"/>
      <c r="D40" s="78"/>
      <c r="E40" s="79">
        <f>SUM(F40:J40)</f>
        <v>263318440.77899</v>
      </c>
      <c r="F40" s="80">
        <f>F10+F13+F17+F21+F27+F29+F32+F39</f>
        <v>209463370.77899</v>
      </c>
      <c r="G40" s="80">
        <f t="shared" ref="G40:H40" si="15">G10+G13+G17+G21+G27+G29+G32+G39</f>
        <v>52861570</v>
      </c>
      <c r="H40" s="80">
        <f t="shared" si="15"/>
        <v>993500</v>
      </c>
      <c r="I40" s="80">
        <f t="shared" ref="I40:J40" si="16">I10+I13+I17+I21+I27+I29+I32+I39</f>
        <v>0</v>
      </c>
      <c r="J40" s="80">
        <f t="shared" si="16"/>
        <v>0</v>
      </c>
      <c r="K40"/>
    </row>
    <row r="41" spans="1:11" ht="5.25" customHeight="1" x14ac:dyDescent="0.25">
      <c r="A41" s="81"/>
      <c r="B41" s="82"/>
      <c r="C41" s="83"/>
      <c r="D41" s="112"/>
      <c r="E41" s="84"/>
      <c r="F41" s="121"/>
      <c r="G41" s="85"/>
      <c r="H41" s="85"/>
      <c r="I41" s="85"/>
      <c r="J41" s="85"/>
      <c r="K41"/>
    </row>
    <row r="42" spans="1:11" s="30" customFormat="1" ht="15.75" customHeight="1" x14ac:dyDescent="0.25">
      <c r="A42" s="122" t="s">
        <v>54</v>
      </c>
      <c r="B42" s="114" t="s">
        <v>55</v>
      </c>
      <c r="C42" s="115" t="s">
        <v>26</v>
      </c>
      <c r="D42" s="116"/>
      <c r="E42" s="123">
        <f t="shared" ref="E42:E43" si="17">SUM(F42:J42)</f>
        <v>3498794</v>
      </c>
      <c r="F42" s="123">
        <v>2713558</v>
      </c>
      <c r="G42" s="123">
        <v>624328</v>
      </c>
      <c r="H42" s="124">
        <v>0</v>
      </c>
      <c r="I42" s="123">
        <v>160908</v>
      </c>
      <c r="J42" s="124"/>
    </row>
    <row r="43" spans="1:11" s="30" customFormat="1" ht="15.75" customHeight="1" x14ac:dyDescent="0.25">
      <c r="A43" s="40" t="s">
        <v>56</v>
      </c>
      <c r="B43" s="87" t="s">
        <v>57</v>
      </c>
      <c r="C43" s="69" t="s">
        <v>58</v>
      </c>
      <c r="D43" s="86" t="s">
        <v>19</v>
      </c>
      <c r="E43" s="88">
        <f t="shared" si="17"/>
        <v>7800000</v>
      </c>
      <c r="F43" s="89">
        <v>7800000</v>
      </c>
      <c r="G43" s="90">
        <f>0</f>
        <v>0</v>
      </c>
      <c r="H43" s="90">
        <f>0</f>
        <v>0</v>
      </c>
      <c r="I43" s="90">
        <f>0</f>
        <v>0</v>
      </c>
      <c r="J43" s="90">
        <f>0</f>
        <v>0</v>
      </c>
    </row>
    <row r="44" spans="1:11" s="30" customFormat="1" ht="15.75" customHeight="1" x14ac:dyDescent="0.25">
      <c r="A44" s="113" t="s">
        <v>59</v>
      </c>
      <c r="B44" s="114" t="s">
        <v>60</v>
      </c>
      <c r="C44" s="115" t="s">
        <v>26</v>
      </c>
      <c r="D44" s="116"/>
      <c r="E44" s="117">
        <f t="shared" ref="E44:E45" si="18">SUM(F44:J44)</f>
        <v>747122</v>
      </c>
      <c r="F44" s="118">
        <v>747122</v>
      </c>
      <c r="G44" s="119">
        <v>0</v>
      </c>
      <c r="H44" s="120">
        <v>0</v>
      </c>
      <c r="I44" s="120">
        <v>0</v>
      </c>
      <c r="J44" s="120">
        <v>0</v>
      </c>
    </row>
    <row r="45" spans="1:11" s="30" customFormat="1" ht="15.75" customHeight="1" thickBot="1" x14ac:dyDescent="0.3">
      <c r="A45" s="91" t="s">
        <v>68</v>
      </c>
      <c r="B45" s="92"/>
      <c r="C45" s="93"/>
      <c r="D45" s="93"/>
      <c r="E45" s="94">
        <f t="shared" si="18"/>
        <v>12045916</v>
      </c>
      <c r="F45" s="95">
        <f>SUM(F42:F44)</f>
        <v>11260680</v>
      </c>
      <c r="G45" s="94">
        <f>SUM(G42:G44)</f>
        <v>624328</v>
      </c>
      <c r="H45" s="95">
        <f>SUM(H42:H44)</f>
        <v>0</v>
      </c>
      <c r="I45" s="96">
        <f>SUM(I42:I44)</f>
        <v>160908</v>
      </c>
      <c r="J45" s="94">
        <f>SUM(J42:J44)</f>
        <v>0</v>
      </c>
    </row>
    <row r="46" spans="1:11" s="30" customFormat="1" ht="15.75" customHeight="1" thickTop="1" thickBot="1" x14ac:dyDescent="0.3">
      <c r="A46" s="97"/>
      <c r="B46" s="98"/>
      <c r="C46" s="99"/>
      <c r="D46" s="99"/>
      <c r="E46" s="100"/>
      <c r="F46" s="100"/>
      <c r="G46" s="100"/>
      <c r="H46" s="100"/>
      <c r="I46" s="100"/>
    </row>
    <row r="47" spans="1:11" s="30" customFormat="1" ht="15.75" customHeight="1" x14ac:dyDescent="0.25">
      <c r="A47" s="7" t="s">
        <v>61</v>
      </c>
      <c r="B47" s="8" t="s">
        <v>62</v>
      </c>
      <c r="C47" s="101" t="s">
        <v>63</v>
      </c>
      <c r="D47" s="99"/>
      <c r="E47" s="100"/>
      <c r="F47" s="125"/>
      <c r="G47" s="100"/>
      <c r="H47" s="100"/>
      <c r="I47" s="100"/>
    </row>
    <row r="48" spans="1:11" s="30" customFormat="1" ht="15.75" customHeight="1" thickBot="1" x14ac:dyDescent="0.3">
      <c r="A48" s="102" t="s">
        <v>64</v>
      </c>
      <c r="B48" s="103" t="s">
        <v>55</v>
      </c>
      <c r="C48" s="104">
        <v>56</v>
      </c>
      <c r="D48" s="99"/>
      <c r="E48" s="100"/>
      <c r="F48" s="100"/>
      <c r="G48" s="100"/>
      <c r="H48" s="100"/>
      <c r="I48" s="100"/>
    </row>
    <row r="49" spans="10:11" x14ac:dyDescent="0.25">
      <c r="J49"/>
      <c r="K49"/>
    </row>
  </sheetData>
  <mergeCells count="3">
    <mergeCell ref="A2:K2"/>
    <mergeCell ref="A3:J3"/>
    <mergeCell ref="E5:J5"/>
  </mergeCells>
  <pageMargins left="1" right="0" top="0" bottom="0.25" header="0.3" footer="0.05"/>
  <pageSetup scale="74" orientation="portrait" horizontalDpi="300" verticalDpi="300" r:id="rId1"/>
  <headerFooter>
    <oddFooter>&amp;L&amp;A&amp;C&amp;D  &amp;T&amp;ROBA:CG</oddFooter>
  </headerFooter>
  <ignoredErrors>
    <ignoredError sqref="E21:J21 E27 E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FY25 as of NOV26 Plan </vt:lpstr>
      <vt:lpstr>'FY25 as of NOV26 Plan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Yatsenko, Maryna</dc:creator>
  <cp:lastModifiedBy>Yatsenko, Maryna</cp:lastModifiedBy>
  <dcterms:created xsi:type="dcterms:W3CDTF">2024-11-20T14:17:16Z</dcterms:created>
  <dcterms:modified xsi:type="dcterms:W3CDTF">2024-11-27T20:53:14Z</dcterms:modified>
</cp:coreProperties>
</file>