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ahman\OneDrive - NEW YORK CITY COUNCIL\Documents\Legislation\T+C\"/>
    </mc:Choice>
  </mc:AlternateContent>
  <bookViews>
    <workbookView xWindow="0" yWindow="0" windowWidth="23040" windowHeight="9192"/>
  </bookViews>
  <sheets>
    <sheet name="JAN25 Legal Serv Construct " sheetId="1" r:id="rId1"/>
  </sheets>
  <definedNames>
    <definedName name="_xlnm._FilterDatabase" localSheetId="0" hidden="1">'JAN25 Legal Serv Construct '!$A$6:$AG$46</definedName>
    <definedName name="_xlnm.Print_Area" localSheetId="0">'JAN25 Legal Serv Construct '!$A$1:$D$55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E32" i="1" l="1"/>
  <c r="F33" i="1"/>
  <c r="E19" i="1" l="1"/>
  <c r="F14" i="1"/>
  <c r="E13" i="1"/>
  <c r="G25" i="1"/>
  <c r="H25" i="1"/>
  <c r="I25" i="1"/>
  <c r="J25" i="1"/>
  <c r="E25" i="1" l="1"/>
  <c r="F37" i="1" l="1"/>
  <c r="J45" i="1" l="1"/>
  <c r="I45" i="1"/>
  <c r="H45" i="1"/>
  <c r="G45" i="1"/>
  <c r="F45" i="1"/>
  <c r="J44" i="1"/>
  <c r="I44" i="1"/>
  <c r="H44" i="1"/>
  <c r="G44" i="1"/>
  <c r="J43" i="1"/>
  <c r="I43" i="1"/>
  <c r="H43" i="1"/>
  <c r="G43" i="1"/>
  <c r="J42" i="1"/>
  <c r="I42" i="1"/>
  <c r="H42" i="1"/>
  <c r="G42" i="1"/>
  <c r="E42" i="1" l="1"/>
  <c r="E44" i="1"/>
  <c r="E43" i="1"/>
  <c r="E45" i="1"/>
  <c r="G16" i="1" l="1"/>
  <c r="E54" i="1"/>
  <c r="J53" i="1"/>
  <c r="I53" i="1"/>
  <c r="H53" i="1"/>
  <c r="F53" i="1"/>
  <c r="J49" i="1"/>
  <c r="J55" i="1" s="1"/>
  <c r="I49" i="1"/>
  <c r="H49" i="1"/>
  <c r="G49" i="1"/>
  <c r="G55" i="1" s="1"/>
  <c r="E52" i="1"/>
  <c r="E51" i="1"/>
  <c r="E48" i="1"/>
  <c r="J41" i="1"/>
  <c r="I41" i="1"/>
  <c r="H41" i="1"/>
  <c r="J40" i="1"/>
  <c r="I40" i="1"/>
  <c r="H40" i="1"/>
  <c r="F40" i="1"/>
  <c r="J39" i="1"/>
  <c r="I39" i="1"/>
  <c r="H39" i="1"/>
  <c r="J38" i="1"/>
  <c r="I38" i="1"/>
  <c r="H38" i="1"/>
  <c r="G41" i="1"/>
  <c r="J37" i="1"/>
  <c r="I37" i="1"/>
  <c r="H37" i="1"/>
  <c r="G37" i="1"/>
  <c r="J36" i="1"/>
  <c r="I36" i="1"/>
  <c r="H36" i="1"/>
  <c r="G36" i="1"/>
  <c r="J35" i="1"/>
  <c r="I35" i="1"/>
  <c r="H35" i="1"/>
  <c r="G35" i="1"/>
  <c r="J34" i="1"/>
  <c r="I34" i="1"/>
  <c r="H34" i="1"/>
  <c r="G34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  <c r="G27" i="1"/>
  <c r="J24" i="1"/>
  <c r="I24" i="1"/>
  <c r="H24" i="1"/>
  <c r="J23" i="1"/>
  <c r="I23" i="1"/>
  <c r="H23" i="1"/>
  <c r="G23" i="1"/>
  <c r="J22" i="1"/>
  <c r="I22" i="1"/>
  <c r="H22" i="1"/>
  <c r="G22" i="1"/>
  <c r="J21" i="1"/>
  <c r="I21" i="1"/>
  <c r="H21" i="1"/>
  <c r="G21" i="1"/>
  <c r="E20" i="1"/>
  <c r="J18" i="1"/>
  <c r="I18" i="1"/>
  <c r="H18" i="1"/>
  <c r="G18" i="1"/>
  <c r="F18" i="1"/>
  <c r="J15" i="1"/>
  <c r="J16" i="1" s="1"/>
  <c r="I15" i="1"/>
  <c r="I16" i="1" s="1"/>
  <c r="H15" i="1"/>
  <c r="H16" i="1" s="1"/>
  <c r="E15" i="1"/>
  <c r="J12" i="1"/>
  <c r="I12" i="1"/>
  <c r="G12" i="1"/>
  <c r="J11" i="1"/>
  <c r="I11" i="1"/>
  <c r="J10" i="1"/>
  <c r="I10" i="1"/>
  <c r="H10" i="1"/>
  <c r="G10" i="1"/>
  <c r="J9" i="1"/>
  <c r="I9" i="1"/>
  <c r="J8" i="1"/>
  <c r="I8" i="1"/>
  <c r="H8" i="1"/>
  <c r="J7" i="1"/>
  <c r="I7" i="1"/>
  <c r="H7" i="1"/>
  <c r="E38" i="1" l="1"/>
  <c r="E30" i="1"/>
  <c r="G14" i="1"/>
  <c r="G17" i="1" s="1"/>
  <c r="E11" i="1"/>
  <c r="F55" i="1"/>
  <c r="E16" i="1"/>
  <c r="F15" i="1"/>
  <c r="F16" i="1" s="1"/>
  <c r="E37" i="1"/>
  <c r="E27" i="1"/>
  <c r="J33" i="1"/>
  <c r="H14" i="1"/>
  <c r="E18" i="1"/>
  <c r="J14" i="1"/>
  <c r="G33" i="1"/>
  <c r="E23" i="1"/>
  <c r="E24" i="1"/>
  <c r="E34" i="1"/>
  <c r="E35" i="1"/>
  <c r="E10" i="1"/>
  <c r="E12" i="1"/>
  <c r="I26" i="1"/>
  <c r="E22" i="1"/>
  <c r="E31" i="1"/>
  <c r="E36" i="1"/>
  <c r="E40" i="1"/>
  <c r="F26" i="1"/>
  <c r="J26" i="1"/>
  <c r="H33" i="1"/>
  <c r="E29" i="1"/>
  <c r="E39" i="1"/>
  <c r="H55" i="1"/>
  <c r="I33" i="1"/>
  <c r="E28" i="1"/>
  <c r="I55" i="1"/>
  <c r="H26" i="1"/>
  <c r="E21" i="1"/>
  <c r="I14" i="1"/>
  <c r="E7" i="1"/>
  <c r="G26" i="1"/>
  <c r="E53" i="1"/>
  <c r="F41" i="1"/>
  <c r="E49" i="1"/>
  <c r="E14" i="1" l="1"/>
  <c r="E17" i="1" s="1"/>
  <c r="F17" i="1"/>
  <c r="F46" i="1" s="1"/>
  <c r="E33" i="1"/>
  <c r="G46" i="1"/>
  <c r="E41" i="1"/>
  <c r="E46" i="1" s="1"/>
  <c r="I17" i="1"/>
  <c r="I46" i="1" s="1"/>
  <c r="H17" i="1"/>
  <c r="H46" i="1" s="1"/>
  <c r="E55" i="1"/>
  <c r="J17" i="1"/>
  <c r="J46" i="1" s="1"/>
  <c r="E26" i="1"/>
</calcChain>
</file>

<file path=xl/comments1.xml><?xml version="1.0" encoding="utf-8"?>
<comments xmlns="http://schemas.openxmlformats.org/spreadsheetml/2006/main">
  <authors>
    <author>HRA</author>
  </authors>
  <commentList>
    <comment ref="E30" authorId="0" shapeId="0">
      <text>
        <r>
          <rPr>
            <b/>
            <sz val="9"/>
            <color indexed="81"/>
            <rFont val="Tahoma"/>
            <family val="2"/>
          </rPr>
          <t>TZ:</t>
        </r>
        <r>
          <rPr>
            <sz val="9"/>
            <color indexed="81"/>
            <rFont val="Tahoma"/>
            <family val="2"/>
          </rPr>
          <t xml:space="preserve">
EXEC 24: OMB moved $1M from FY23 to FY24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HRA:</t>
        </r>
        <r>
          <rPr>
            <sz val="9"/>
            <color indexed="81"/>
            <rFont val="Tahoma"/>
            <family val="2"/>
          </rPr>
          <t xml:space="preserve">
EXEC24: CSBG moved to DYCD in FY24</t>
        </r>
      </text>
    </comment>
  </commentList>
</comments>
</file>

<file path=xl/sharedStrings.xml><?xml version="1.0" encoding="utf-8"?>
<sst xmlns="http://schemas.openxmlformats.org/spreadsheetml/2006/main" count="172" uniqueCount="82">
  <si>
    <t/>
  </si>
  <si>
    <t xml:space="preserve">DESCRIPTION </t>
  </si>
  <si>
    <t>Budget Code</t>
  </si>
  <si>
    <t>Type</t>
  </si>
  <si>
    <t>I/C</t>
  </si>
  <si>
    <t>Anti-Eviction</t>
  </si>
  <si>
    <t>107-9454-650</t>
  </si>
  <si>
    <t>Mayoral</t>
  </si>
  <si>
    <t xml:space="preserve">Anti-Eviction (Expansion of Housing Court Legal Services for at-risk households (including those with a shelter history) </t>
  </si>
  <si>
    <t>Housing Help Program (HHP)</t>
  </si>
  <si>
    <t>Anti-Eviction - City Council</t>
  </si>
  <si>
    <t>Council</t>
  </si>
  <si>
    <t>107-9455-650</t>
  </si>
  <si>
    <t>107-CR02-650</t>
  </si>
  <si>
    <t>Subtotal Anti-Eviction/Access to Counsel</t>
  </si>
  <si>
    <t>Anti Harassment Tenant Protection Services</t>
  </si>
  <si>
    <t>Harrassment</t>
  </si>
  <si>
    <t>Subtotal Anti-Harassment</t>
  </si>
  <si>
    <t>Subtotal Anti-Eviction/Access to Council/Anti-Harassment (Universal Access)</t>
  </si>
  <si>
    <t>IOI - Immigrant Opportunity Initiatives</t>
  </si>
  <si>
    <t>Immigration</t>
  </si>
  <si>
    <t>IOI - Deportation Defence</t>
  </si>
  <si>
    <t>107-9456-650</t>
  </si>
  <si>
    <t>IOI - Unaccompanied Minors</t>
  </si>
  <si>
    <t>Low Wage Worker</t>
  </si>
  <si>
    <t>Executive Action - HUB legal Services Processing Action NYC/WSNYC</t>
  </si>
  <si>
    <t>NY Immigrant Family Project (Anti-Deportation)</t>
  </si>
  <si>
    <t>Subtotal Immigration Services</t>
  </si>
  <si>
    <t>Veterans Legal Services</t>
  </si>
  <si>
    <t>Other</t>
  </si>
  <si>
    <t>City Council - DV provider legal services</t>
  </si>
  <si>
    <t>Working Poor (Council)</t>
  </si>
  <si>
    <t>Tenant Protection for LGBTQ+ Services</t>
  </si>
  <si>
    <t>107-P107-499</t>
  </si>
  <si>
    <t>Member Items/Council Enhancements</t>
  </si>
  <si>
    <t>Subtotal Other Legal Services</t>
  </si>
  <si>
    <t>Pay Parity</t>
  </si>
  <si>
    <t>107-9454-499</t>
  </si>
  <si>
    <t>Pay Parity (Access to Council)</t>
  </si>
  <si>
    <t>107-9455-499</t>
  </si>
  <si>
    <t>107-9456-499</t>
  </si>
  <si>
    <t>107-9454/9455/9456</t>
  </si>
  <si>
    <t>COLA/Wage Adjustment</t>
  </si>
  <si>
    <t>COLA/Wage Adjustment (Access to Council)</t>
  </si>
  <si>
    <t>GRAND TOTAL</t>
  </si>
  <si>
    <t>Legal Services PS Total</t>
  </si>
  <si>
    <t>207-0343</t>
  </si>
  <si>
    <t xml:space="preserve">CSBG-IMM </t>
  </si>
  <si>
    <t>103-9453-650</t>
  </si>
  <si>
    <t>Aging Services Legal Contracts (DFTA)</t>
  </si>
  <si>
    <t>Anti-Harassment DV</t>
  </si>
  <si>
    <t>105-9190</t>
  </si>
  <si>
    <t>Anti-Harassment AOTPS</t>
  </si>
  <si>
    <t>101-9937</t>
  </si>
  <si>
    <t>Total PS, IC and AOTPS</t>
  </si>
  <si>
    <t>Low Wage Worker Support</t>
  </si>
  <si>
    <t xml:space="preserve">Headcount </t>
  </si>
  <si>
    <t>UA / Budget Code</t>
  </si>
  <si>
    <t>FY23 HC</t>
  </si>
  <si>
    <t xml:space="preserve">Legal Services PS </t>
  </si>
  <si>
    <t>WEI allocation</t>
  </si>
  <si>
    <t>WEI Adjustment</t>
  </si>
  <si>
    <t xml:space="preserve">Asylum Legal Services </t>
  </si>
  <si>
    <t>Asylum</t>
  </si>
  <si>
    <t>Council / Mayoral</t>
  </si>
  <si>
    <t>101-M111-500</t>
  </si>
  <si>
    <t>FY'24 HRA Budget</t>
  </si>
  <si>
    <t>FY24 CTL</t>
  </si>
  <si>
    <t>FY24 Fed</t>
  </si>
  <si>
    <t>FY24 State</t>
  </si>
  <si>
    <t>FY24 CD/OTH</t>
  </si>
  <si>
    <t>FY24</t>
  </si>
  <si>
    <t>Right to Counsel</t>
  </si>
  <si>
    <t>Asylum Application Help Center Temps</t>
  </si>
  <si>
    <t xml:space="preserve">101-M101-686 </t>
  </si>
  <si>
    <t>Asylum AOTPS</t>
  </si>
  <si>
    <t>Broadway Triangle</t>
  </si>
  <si>
    <t>107-9976-682</t>
  </si>
  <si>
    <t>As of Jan25 Plan</t>
  </si>
  <si>
    <t>FY24 OCJ Legal Services Construct</t>
  </si>
  <si>
    <t>Access to Counsel (Univeral Access)</t>
  </si>
  <si>
    <t>Access to Counsel (ARP)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</si>
</sst>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/>
    </xf>
    <xf numFmtId="6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6" fontId="2" fillId="2" borderId="10" xfId="0" applyNumberFormat="1" applyFont="1" applyFill="1" applyBorder="1" applyAlignment="1">
      <alignment horizontal="center" vertical="center" wrapText="1"/>
    </xf>
    <xf numFmtId="6" fontId="2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6" fontId="8" fillId="0" borderId="12" xfId="0" applyNumberFormat="1" applyFont="1" applyBorder="1" applyAlignment="1">
      <alignment horizontal="center" vertical="center"/>
    </xf>
    <xf numFmtId="6" fontId="8" fillId="0" borderId="12" xfId="0" applyNumberFormat="1" applyFont="1" applyBorder="1" applyAlignment="1">
      <alignment horizontal="center" vertical="center" wrapText="1"/>
    </xf>
    <xf numFmtId="6" fontId="8" fillId="0" borderId="13" xfId="0" applyNumberFormat="1" applyFont="1" applyBorder="1" applyAlignment="1">
      <alignment horizontal="center" vertical="center" wrapText="1"/>
    </xf>
    <xf numFmtId="6" fontId="8" fillId="0" borderId="14" xfId="0" applyNumberFormat="1" applyFont="1" applyBorder="1" applyAlignment="1">
      <alignment horizontal="right"/>
    </xf>
    <xf numFmtId="44" fontId="8" fillId="0" borderId="14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6" fontId="8" fillId="0" borderId="17" xfId="0" applyNumberFormat="1" applyFont="1" applyBorder="1" applyAlignment="1">
      <alignment horizontal="center" vertical="center"/>
    </xf>
    <xf numFmtId="16" fontId="8" fillId="0" borderId="13" xfId="0" quotePrefix="1" applyNumberFormat="1" applyFont="1" applyBorder="1" applyAlignment="1">
      <alignment horizontal="center" vertical="center" wrapText="1"/>
    </xf>
    <xf numFmtId="6" fontId="8" fillId="0" borderId="15" xfId="0" applyNumberFormat="1" applyFont="1" applyBorder="1" applyAlignment="1">
      <alignment horizontal="right"/>
    </xf>
    <xf numFmtId="6" fontId="8" fillId="0" borderId="19" xfId="0" applyNumberFormat="1" applyFont="1" applyBorder="1" applyAlignment="1">
      <alignment horizontal="center" vertical="center"/>
    </xf>
    <xf numFmtId="6" fontId="8" fillId="0" borderId="20" xfId="0" applyNumberFormat="1" applyFont="1" applyBorder="1" applyAlignment="1">
      <alignment horizontal="right"/>
    </xf>
    <xf numFmtId="6" fontId="8" fillId="0" borderId="18" xfId="0" applyNumberFormat="1" applyFont="1" applyBorder="1" applyAlignment="1">
      <alignment horizontal="right"/>
    </xf>
    <xf numFmtId="0" fontId="9" fillId="0" borderId="21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right"/>
    </xf>
    <xf numFmtId="6" fontId="10" fillId="0" borderId="14" xfId="0" applyNumberFormat="1" applyFont="1" applyBorder="1" applyAlignment="1">
      <alignment horizontal="right"/>
    </xf>
    <xf numFmtId="0" fontId="7" fillId="4" borderId="22" xfId="0" applyFont="1" applyFill="1" applyBorder="1" applyAlignment="1">
      <alignment horizontal="right" vertical="center" wrapText="1"/>
    </xf>
    <xf numFmtId="6" fontId="7" fillId="4" borderId="23" xfId="0" applyNumberFormat="1" applyFont="1" applyFill="1" applyBorder="1" applyAlignment="1">
      <alignment horizontal="center" vertical="center"/>
    </xf>
    <xf numFmtId="16" fontId="7" fillId="4" borderId="23" xfId="0" quotePrefix="1" applyNumberFormat="1" applyFont="1" applyFill="1" applyBorder="1" applyAlignment="1">
      <alignment horizontal="center" vertical="center" wrapText="1"/>
    </xf>
    <xf numFmtId="16" fontId="7" fillId="4" borderId="24" xfId="0" quotePrefix="1" applyNumberFormat="1" applyFont="1" applyFill="1" applyBorder="1" applyAlignment="1">
      <alignment horizontal="center" vertical="center" wrapText="1"/>
    </xf>
    <xf numFmtId="6" fontId="11" fillId="4" borderId="25" xfId="0" applyNumberFormat="1" applyFont="1" applyFill="1" applyBorder="1" applyAlignment="1">
      <alignment horizontal="right"/>
    </xf>
    <xf numFmtId="6" fontId="7" fillId="4" borderId="25" xfId="0" applyNumberFormat="1" applyFont="1" applyFill="1" applyBorder="1" applyAlignment="1">
      <alignment horizontal="right"/>
    </xf>
    <xf numFmtId="44" fontId="7" fillId="4" borderId="25" xfId="0" applyNumberFormat="1" applyFont="1" applyFill="1" applyBorder="1" applyAlignment="1">
      <alignment horizontal="right"/>
    </xf>
    <xf numFmtId="0" fontId="2" fillId="0" borderId="0" xfId="0" applyFont="1"/>
    <xf numFmtId="6" fontId="8" fillId="0" borderId="2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5" borderId="28" xfId="0" applyFont="1" applyFill="1" applyBorder="1" applyAlignment="1">
      <alignment horizontal="right" vertical="center" wrapText="1"/>
    </xf>
    <xf numFmtId="6" fontId="8" fillId="5" borderId="29" xfId="0" applyNumberFormat="1" applyFont="1" applyFill="1" applyBorder="1" applyAlignment="1">
      <alignment horizontal="center" vertical="center"/>
    </xf>
    <xf numFmtId="16" fontId="8" fillId="5" borderId="29" xfId="0" quotePrefix="1" applyNumberFormat="1" applyFont="1" applyFill="1" applyBorder="1" applyAlignment="1">
      <alignment horizontal="center" vertical="center" wrapText="1"/>
    </xf>
    <xf numFmtId="16" fontId="8" fillId="5" borderId="30" xfId="0" quotePrefix="1" applyNumberFormat="1" applyFont="1" applyFill="1" applyBorder="1" applyAlignment="1">
      <alignment horizontal="center" vertical="center" wrapText="1"/>
    </xf>
    <xf numFmtId="6" fontId="7" fillId="5" borderId="31" xfId="0" applyNumberFormat="1" applyFont="1" applyFill="1" applyBorder="1" applyAlignment="1">
      <alignment horizontal="right"/>
    </xf>
    <xf numFmtId="164" fontId="8" fillId="0" borderId="14" xfId="1" applyNumberFormat="1" applyFont="1" applyFill="1" applyBorder="1" applyAlignment="1">
      <alignment horizontal="right"/>
    </xf>
    <xf numFmtId="164" fontId="8" fillId="0" borderId="14" xfId="1" applyNumberFormat="1" applyFont="1" applyBorder="1" applyAlignment="1">
      <alignment horizontal="right"/>
    </xf>
    <xf numFmtId="6" fontId="8" fillId="0" borderId="32" xfId="0" applyNumberFormat="1" applyFont="1" applyBorder="1" applyAlignment="1">
      <alignment horizontal="center" vertical="center"/>
    </xf>
    <xf numFmtId="0" fontId="12" fillId="0" borderId="0" xfId="0" applyFont="1"/>
    <xf numFmtId="6" fontId="10" fillId="0" borderId="12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6" fontId="10" fillId="0" borderId="13" xfId="0" applyNumberFormat="1" applyFont="1" applyBorder="1" applyAlignment="1">
      <alignment horizontal="center" vertical="center" wrapText="1"/>
    </xf>
    <xf numFmtId="6" fontId="8" fillId="4" borderId="23" xfId="0" applyNumberFormat="1" applyFont="1" applyFill="1" applyBorder="1" applyAlignment="1">
      <alignment horizontal="center" vertical="center"/>
    </xf>
    <xf numFmtId="16" fontId="8" fillId="4" borderId="23" xfId="0" quotePrefix="1" applyNumberFormat="1" applyFont="1" applyFill="1" applyBorder="1" applyAlignment="1">
      <alignment horizontal="center" vertical="center" wrapText="1"/>
    </xf>
    <xf numFmtId="44" fontId="8" fillId="4" borderId="25" xfId="0" applyNumberFormat="1" applyFont="1" applyFill="1" applyBorder="1" applyAlignment="1">
      <alignment horizontal="right"/>
    </xf>
    <xf numFmtId="6" fontId="8" fillId="0" borderId="17" xfId="0" applyNumberFormat="1" applyFont="1" applyBorder="1" applyAlignment="1">
      <alignment horizontal="center" vertical="center" wrapText="1"/>
    </xf>
    <xf numFmtId="44" fontId="8" fillId="4" borderId="27" xfId="0" applyNumberFormat="1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6" fontId="8" fillId="0" borderId="19" xfId="0" applyNumberFormat="1" applyFont="1" applyBorder="1" applyAlignment="1">
      <alignment horizontal="center" vertical="center" wrapText="1"/>
    </xf>
    <xf numFmtId="6" fontId="10" fillId="0" borderId="18" xfId="0" applyNumberFormat="1" applyFont="1" applyBorder="1" applyAlignment="1">
      <alignment horizontal="right"/>
    </xf>
    <xf numFmtId="16" fontId="8" fillId="4" borderId="25" xfId="0" quotePrefix="1" applyNumberFormat="1" applyFont="1" applyFill="1" applyBorder="1" applyAlignment="1">
      <alignment horizontal="center" vertical="center" wrapText="1"/>
    </xf>
    <xf numFmtId="6" fontId="10" fillId="4" borderId="27" xfId="0" applyNumberFormat="1" applyFont="1" applyFill="1" applyBorder="1" applyAlignment="1">
      <alignment horizontal="right"/>
    </xf>
    <xf numFmtId="6" fontId="8" fillId="4" borderId="34" xfId="0" applyNumberFormat="1" applyFont="1" applyFill="1" applyBorder="1" applyAlignment="1">
      <alignment horizontal="right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6" fontId="7" fillId="0" borderId="12" xfId="0" applyNumberFormat="1" applyFont="1" applyBorder="1" applyAlignment="1">
      <alignment horizontal="center" vertical="center"/>
    </xf>
    <xf numFmtId="16" fontId="7" fillId="0" borderId="17" xfId="0" quotePrefix="1" applyNumberFormat="1" applyFont="1" applyBorder="1" applyAlignment="1">
      <alignment horizontal="center" vertical="center" wrapText="1"/>
    </xf>
    <xf numFmtId="6" fontId="11" fillId="0" borderId="14" xfId="0" applyNumberFormat="1" applyFont="1" applyBorder="1" applyAlignment="1">
      <alignment horizontal="right"/>
    </xf>
    <xf numFmtId="6" fontId="7" fillId="0" borderId="14" xfId="0" applyNumberFormat="1" applyFont="1" applyBorder="1" applyAlignment="1">
      <alignment horizontal="right"/>
    </xf>
    <xf numFmtId="44" fontId="7" fillId="0" borderId="14" xfId="0" applyNumberFormat="1" applyFont="1" applyBorder="1" applyAlignment="1">
      <alignment horizontal="right"/>
    </xf>
    <xf numFmtId="0" fontId="2" fillId="5" borderId="35" xfId="0" applyFont="1" applyFill="1" applyBorder="1" applyAlignment="1">
      <alignment horizontal="right" vertical="center"/>
    </xf>
    <xf numFmtId="6" fontId="2" fillId="5" borderId="36" xfId="0" applyNumberFormat="1" applyFont="1" applyFill="1" applyBorder="1" applyAlignment="1">
      <alignment horizontal="center" vertical="center"/>
    </xf>
    <xf numFmtId="6" fontId="2" fillId="5" borderId="36" xfId="0" applyNumberFormat="1" applyFont="1" applyFill="1" applyBorder="1" applyAlignment="1">
      <alignment horizontal="center" vertical="center" wrapText="1"/>
    </xf>
    <xf numFmtId="6" fontId="2" fillId="5" borderId="6" xfId="0" applyNumberFormat="1" applyFont="1" applyFill="1" applyBorder="1" applyAlignment="1">
      <alignment horizontal="center" vertical="center" wrapText="1"/>
    </xf>
    <xf numFmtId="6" fontId="2" fillId="5" borderId="5" xfId="0" applyNumberFormat="1" applyFont="1" applyFill="1" applyBorder="1" applyAlignment="1">
      <alignment horizontal="right"/>
    </xf>
    <xf numFmtId="0" fontId="0" fillId="6" borderId="0" xfId="0" applyFill="1"/>
    <xf numFmtId="0" fontId="14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6" fontId="7" fillId="3" borderId="38" xfId="0" applyNumberFormat="1" applyFont="1" applyFill="1" applyBorder="1" applyAlignment="1">
      <alignment horizontal="right"/>
    </xf>
    <xf numFmtId="6" fontId="7" fillId="3" borderId="14" xfId="0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 vertical="center" wrapText="1"/>
    </xf>
    <xf numFmtId="6" fontId="8" fillId="2" borderId="17" xfId="0" applyNumberFormat="1" applyFont="1" applyFill="1" applyBorder="1" applyAlignment="1">
      <alignment horizontal="center" vertical="center"/>
    </xf>
    <xf numFmtId="6" fontId="8" fillId="2" borderId="17" xfId="0" applyNumberFormat="1" applyFont="1" applyFill="1" applyBorder="1" applyAlignment="1">
      <alignment horizontal="center" vertical="center" wrapText="1"/>
    </xf>
    <xf numFmtId="6" fontId="8" fillId="2" borderId="39" xfId="0" applyNumberFormat="1" applyFont="1" applyFill="1" applyBorder="1" applyAlignment="1">
      <alignment horizontal="center" vertical="center" wrapText="1"/>
    </xf>
    <xf numFmtId="6" fontId="8" fillId="2" borderId="21" xfId="0" applyNumberFormat="1" applyFont="1" applyFill="1" applyBorder="1" applyAlignment="1">
      <alignment horizontal="right"/>
    </xf>
    <xf numFmtId="6" fontId="8" fillId="2" borderId="18" xfId="0" applyNumberFormat="1" applyFont="1" applyFill="1" applyBorder="1" applyAlignment="1">
      <alignment horizontal="right"/>
    </xf>
    <xf numFmtId="6" fontId="8" fillId="2" borderId="13" xfId="0" applyNumberFormat="1" applyFont="1" applyFill="1" applyBorder="1" applyAlignment="1">
      <alignment horizontal="center" vertical="center" wrapText="1"/>
    </xf>
    <xf numFmtId="6" fontId="8" fillId="2" borderId="40" xfId="0" applyNumberFormat="1" applyFont="1" applyFill="1" applyBorder="1" applyAlignment="1">
      <alignment horizontal="right"/>
    </xf>
    <xf numFmtId="44" fontId="8" fillId="2" borderId="13" xfId="0" applyNumberFormat="1" applyFont="1" applyFill="1" applyBorder="1" applyAlignment="1">
      <alignment horizontal="right"/>
    </xf>
    <xf numFmtId="44" fontId="8" fillId="2" borderId="14" xfId="0" applyNumberFormat="1" applyFont="1" applyFill="1" applyBorder="1" applyAlignment="1">
      <alignment horizontal="right"/>
    </xf>
    <xf numFmtId="0" fontId="7" fillId="5" borderId="22" xfId="0" applyFont="1" applyFill="1" applyBorder="1" applyAlignment="1">
      <alignment horizontal="center" vertical="center" wrapText="1"/>
    </xf>
    <xf numFmtId="6" fontId="8" fillId="5" borderId="23" xfId="0" applyNumberFormat="1" applyFont="1" applyFill="1" applyBorder="1" applyAlignment="1">
      <alignment horizontal="center" vertical="center"/>
    </xf>
    <xf numFmtId="6" fontId="8" fillId="5" borderId="41" xfId="0" applyNumberFormat="1" applyFont="1" applyFill="1" applyBorder="1" applyAlignment="1">
      <alignment horizontal="center" vertical="center" wrapText="1"/>
    </xf>
    <xf numFmtId="6" fontId="7" fillId="5" borderId="27" xfId="0" applyNumberFormat="1" applyFont="1" applyFill="1" applyBorder="1" applyAlignment="1">
      <alignment horizontal="right"/>
    </xf>
    <xf numFmtId="6" fontId="7" fillId="5" borderId="41" xfId="0" applyNumberFormat="1" applyFont="1" applyFill="1" applyBorder="1" applyAlignment="1">
      <alignment horizontal="right"/>
    </xf>
    <xf numFmtId="6" fontId="7" fillId="5" borderId="34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6" fontId="8" fillId="0" borderId="0" xfId="0" applyNumberFormat="1" applyFont="1" applyAlignment="1">
      <alignment horizontal="right"/>
    </xf>
    <xf numFmtId="164" fontId="2" fillId="5" borderId="5" xfId="0" applyNumberFormat="1" applyFont="1" applyFill="1" applyBorder="1" applyAlignment="1">
      <alignment horizontal="right"/>
    </xf>
    <xf numFmtId="6" fontId="7" fillId="5" borderId="44" xfId="0" applyNumberFormat="1" applyFont="1" applyFill="1" applyBorder="1" applyAlignment="1">
      <alignment horizontal="right"/>
    </xf>
    <xf numFmtId="44" fontId="7" fillId="0" borderId="42" xfId="0" applyNumberFormat="1" applyFont="1" applyBorder="1" applyAlignment="1">
      <alignment horizontal="right"/>
    </xf>
    <xf numFmtId="44" fontId="7" fillId="0" borderId="43" xfId="0" applyNumberFormat="1" applyFont="1" applyBorder="1" applyAlignment="1">
      <alignment horizontal="right"/>
    </xf>
    <xf numFmtId="6" fontId="2" fillId="5" borderId="37" xfId="0" applyNumberFormat="1" applyFont="1" applyFill="1" applyBorder="1" applyAlignment="1">
      <alignment horizontal="right"/>
    </xf>
    <xf numFmtId="6" fontId="7" fillId="5" borderId="37" xfId="0" applyNumberFormat="1" applyFont="1" applyFill="1" applyBorder="1" applyAlignment="1">
      <alignment horizontal="right"/>
    </xf>
    <xf numFmtId="16" fontId="8" fillId="0" borderId="14" xfId="0" quotePrefix="1" applyNumberFormat="1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6" fontId="8" fillId="0" borderId="47" xfId="0" applyNumberFormat="1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right" vertical="center" wrapText="1"/>
    </xf>
    <xf numFmtId="0" fontId="0" fillId="0" borderId="0" xfId="0" applyFont="1"/>
    <xf numFmtId="6" fontId="7" fillId="4" borderId="27" xfId="0" applyNumberFormat="1" applyFont="1" applyFill="1" applyBorder="1" applyAlignment="1">
      <alignment horizontal="right"/>
    </xf>
    <xf numFmtId="6" fontId="10" fillId="0" borderId="14" xfId="0" applyNumberFormat="1" applyFont="1" applyFill="1" applyBorder="1" applyAlignment="1">
      <alignment horizontal="right"/>
    </xf>
    <xf numFmtId="6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Alignment="1">
      <alignment horizontal="right"/>
    </xf>
    <xf numFmtId="6" fontId="7" fillId="0" borderId="0" xfId="0" applyNumberFormat="1" applyFont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44" fontId="8" fillId="0" borderId="14" xfId="0" applyNumberFormat="1" applyFont="1" applyFill="1" applyBorder="1" applyAlignment="1">
      <alignment horizontal="right"/>
    </xf>
    <xf numFmtId="6" fontId="11" fillId="0" borderId="14" xfId="0" applyNumberFormat="1" applyFont="1" applyFill="1" applyBorder="1" applyAlignment="1">
      <alignment horizontal="right"/>
    </xf>
    <xf numFmtId="6" fontId="7" fillId="0" borderId="14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6" fontId="8" fillId="0" borderId="32" xfId="0" applyNumberFormat="1" applyFont="1" applyBorder="1" applyAlignment="1">
      <alignment horizontal="center" vertical="center" wrapText="1"/>
    </xf>
    <xf numFmtId="16" fontId="8" fillId="0" borderId="50" xfId="0" quotePrefix="1" applyNumberFormat="1" applyFont="1" applyBorder="1" applyAlignment="1">
      <alignment horizontal="center" vertical="center" wrapText="1"/>
    </xf>
    <xf numFmtId="6" fontId="8" fillId="0" borderId="51" xfId="0" applyNumberFormat="1" applyFont="1" applyBorder="1" applyAlignment="1">
      <alignment horizontal="right"/>
    </xf>
    <xf numFmtId="44" fontId="8" fillId="0" borderId="51" xfId="0" applyNumberFormat="1" applyFont="1" applyBorder="1" applyAlignment="1">
      <alignment horizontal="right"/>
    </xf>
    <xf numFmtId="164" fontId="8" fillId="0" borderId="51" xfId="0" applyNumberFormat="1" applyFont="1" applyBorder="1" applyAlignment="1">
      <alignment horizontal="right"/>
    </xf>
    <xf numFmtId="0" fontId="9" fillId="0" borderId="49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165" fontId="10" fillId="0" borderId="32" xfId="2" quotePrefix="1" applyNumberFormat="1" applyFont="1" applyBorder="1" applyAlignment="1">
      <alignment horizontal="center" vertical="center"/>
    </xf>
    <xf numFmtId="164" fontId="10" fillId="0" borderId="14" xfId="1" applyNumberFormat="1" applyFont="1" applyFill="1" applyBorder="1" applyAlignment="1">
      <alignment horizontal="right"/>
    </xf>
    <xf numFmtId="6" fontId="8" fillId="0" borderId="18" xfId="0" applyNumberFormat="1" applyFont="1" applyFill="1" applyBorder="1" applyAlignment="1">
      <alignment horizontal="right"/>
    </xf>
    <xf numFmtId="6" fontId="10" fillId="0" borderId="49" xfId="0" applyNumberFormat="1" applyFont="1" applyFill="1" applyBorder="1" applyAlignment="1">
      <alignment horizontal="right"/>
    </xf>
    <xf numFmtId="44" fontId="7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AG72"/>
  <sheetViews>
    <sheetView tabSelected="1" zoomScale="90" zoomScaleNormal="90" workbookViewId="0">
      <pane ySplit="6" topLeftCell="A7" activePane="bottomLeft" state="frozen"/>
      <selection activeCell="B1" sqref="B1"/>
      <selection pane="bottomLeft" activeCell="L12" sqref="L12"/>
    </sheetView>
  </sheetViews>
  <sheetFormatPr defaultColWidth="9.109375" defaultRowHeight="14.4" outlineLevelRow="1" x14ac:dyDescent="0.3"/>
  <cols>
    <col min="1" max="1" width="38.88671875" style="98" customWidth="1"/>
    <col min="2" max="2" width="20.44140625" style="99" customWidth="1"/>
    <col min="3" max="3" width="13.109375" style="100" customWidth="1"/>
    <col min="4" max="4" width="12.6640625" style="100" customWidth="1"/>
    <col min="5" max="5" width="15.33203125" style="101" customWidth="1"/>
    <col min="6" max="6" width="15.6640625" style="101" customWidth="1"/>
    <col min="7" max="7" width="14.6640625" style="101" customWidth="1"/>
    <col min="8" max="10" width="13" style="101" customWidth="1"/>
  </cols>
  <sheetData>
    <row r="2" spans="1:10" ht="24" customHeight="1" x14ac:dyDescent="0.3">
      <c r="A2" s="138" t="s">
        <v>79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24" customHeight="1" x14ac:dyDescent="0.3">
      <c r="A3" s="1"/>
      <c r="B3" s="139" t="s">
        <v>78</v>
      </c>
      <c r="C3" s="139"/>
      <c r="D3" s="139"/>
      <c r="E3" s="139"/>
      <c r="F3" s="139"/>
      <c r="G3" s="1"/>
      <c r="H3" s="1"/>
      <c r="I3" s="1"/>
      <c r="J3" s="1"/>
    </row>
    <row r="4" spans="1:10" ht="16.2" thickBot="1" x14ac:dyDescent="0.35">
      <c r="A4" s="2"/>
      <c r="B4" s="3" t="s">
        <v>0</v>
      </c>
      <c r="C4" s="2"/>
      <c r="D4" s="2"/>
      <c r="E4" s="4"/>
      <c r="F4" s="4"/>
      <c r="G4" s="4"/>
      <c r="H4" s="4"/>
      <c r="I4" s="4"/>
      <c r="J4" s="4"/>
    </row>
    <row r="5" spans="1:10" ht="15" thickBot="1" x14ac:dyDescent="0.35">
      <c r="A5" s="5"/>
      <c r="B5" s="6"/>
      <c r="C5" s="6"/>
      <c r="D5" s="7"/>
      <c r="E5" s="140" t="s">
        <v>71</v>
      </c>
      <c r="F5" s="141"/>
      <c r="G5" s="141"/>
      <c r="H5" s="141"/>
      <c r="I5" s="141"/>
      <c r="J5" s="142"/>
    </row>
    <row r="6" spans="1:10" s="13" customFormat="1" ht="28.8" x14ac:dyDescent="0.3">
      <c r="A6" s="8" t="s">
        <v>1</v>
      </c>
      <c r="B6" s="9" t="s">
        <v>2</v>
      </c>
      <c r="C6" s="9" t="s">
        <v>3</v>
      </c>
      <c r="D6" s="10" t="s">
        <v>64</v>
      </c>
      <c r="E6" s="11" t="s">
        <v>66</v>
      </c>
      <c r="F6" s="12" t="s">
        <v>67</v>
      </c>
      <c r="G6" s="12" t="s">
        <v>68</v>
      </c>
      <c r="H6" s="12" t="s">
        <v>4</v>
      </c>
      <c r="I6" s="12" t="s">
        <v>69</v>
      </c>
      <c r="J6" s="12" t="s">
        <v>70</v>
      </c>
    </row>
    <row r="7" spans="1:10" ht="26.4" customHeight="1" x14ac:dyDescent="0.3">
      <c r="A7" s="14" t="s">
        <v>5</v>
      </c>
      <c r="B7" s="15" t="s">
        <v>6</v>
      </c>
      <c r="C7" s="16" t="s">
        <v>5</v>
      </c>
      <c r="D7" s="17" t="s">
        <v>7</v>
      </c>
      <c r="E7" s="117">
        <f>SUM(F7:J7)</f>
        <v>7554300</v>
      </c>
      <c r="F7" s="19">
        <v>0</v>
      </c>
      <c r="G7" s="18">
        <v>7554300</v>
      </c>
      <c r="H7" s="19">
        <f>0</f>
        <v>0</v>
      </c>
      <c r="I7" s="19">
        <f>0</f>
        <v>0</v>
      </c>
      <c r="J7" s="19">
        <f>0</f>
        <v>0</v>
      </c>
    </row>
    <row r="8" spans="1:10" ht="41.4" x14ac:dyDescent="0.3">
      <c r="A8" s="20" t="s">
        <v>8</v>
      </c>
      <c r="B8" s="21" t="s">
        <v>6</v>
      </c>
      <c r="C8" s="16" t="s">
        <v>5</v>
      </c>
      <c r="D8" s="22" t="s">
        <v>7</v>
      </c>
      <c r="E8" s="18">
        <v>3000000</v>
      </c>
      <c r="F8" s="19">
        <v>0</v>
      </c>
      <c r="G8" s="23">
        <v>3000000</v>
      </c>
      <c r="H8" s="19">
        <f>0</f>
        <v>0</v>
      </c>
      <c r="I8" s="19">
        <f>0</f>
        <v>0</v>
      </c>
      <c r="J8" s="19">
        <f>0</f>
        <v>0</v>
      </c>
    </row>
    <row r="9" spans="1:10" x14ac:dyDescent="0.3">
      <c r="A9" s="20" t="s">
        <v>9</v>
      </c>
      <c r="B9" s="24" t="s">
        <v>6</v>
      </c>
      <c r="C9" s="16" t="s">
        <v>5</v>
      </c>
      <c r="D9" s="22" t="s">
        <v>7</v>
      </c>
      <c r="E9" s="25">
        <v>3000000</v>
      </c>
      <c r="F9" s="125">
        <v>0</v>
      </c>
      <c r="G9" s="18">
        <v>3000000</v>
      </c>
      <c r="H9" s="19">
        <v>0</v>
      </c>
      <c r="I9" s="19">
        <f>0</f>
        <v>0</v>
      </c>
      <c r="J9" s="19">
        <f>0</f>
        <v>0</v>
      </c>
    </row>
    <row r="10" spans="1:10" x14ac:dyDescent="0.3">
      <c r="A10" s="27" t="s">
        <v>10</v>
      </c>
      <c r="B10" s="24" t="s">
        <v>6</v>
      </c>
      <c r="C10" s="16" t="s">
        <v>5</v>
      </c>
      <c r="D10" s="17" t="s">
        <v>11</v>
      </c>
      <c r="E10" s="18">
        <f>SUM(F10:J10)</f>
        <v>6450000</v>
      </c>
      <c r="F10" s="28">
        <v>6450000</v>
      </c>
      <c r="G10" s="19">
        <f>0</f>
        <v>0</v>
      </c>
      <c r="H10" s="19">
        <f>0</f>
        <v>0</v>
      </c>
      <c r="I10" s="19">
        <f>0</f>
        <v>0</v>
      </c>
      <c r="J10" s="19">
        <f>0</f>
        <v>0</v>
      </c>
    </row>
    <row r="11" spans="1:10" x14ac:dyDescent="0.3">
      <c r="A11" s="27" t="s">
        <v>80</v>
      </c>
      <c r="B11" s="24" t="s">
        <v>12</v>
      </c>
      <c r="C11" s="16" t="s">
        <v>5</v>
      </c>
      <c r="D11" s="22" t="s">
        <v>7</v>
      </c>
      <c r="E11" s="117">
        <f>SUM(F11:J11)</f>
        <v>100014000</v>
      </c>
      <c r="F11" s="18">
        <v>2383978</v>
      </c>
      <c r="G11" s="18">
        <v>97630022</v>
      </c>
      <c r="H11" s="19">
        <v>0</v>
      </c>
      <c r="I11" s="19">
        <f>0</f>
        <v>0</v>
      </c>
      <c r="J11" s="19">
        <f>0</f>
        <v>0</v>
      </c>
    </row>
    <row r="12" spans="1:10" x14ac:dyDescent="0.3">
      <c r="A12" s="27" t="s">
        <v>81</v>
      </c>
      <c r="B12" s="24" t="s">
        <v>13</v>
      </c>
      <c r="C12" s="16" t="s">
        <v>5</v>
      </c>
      <c r="D12" s="22" t="s">
        <v>7</v>
      </c>
      <c r="E12" s="18">
        <f>SUM(F12:J12)</f>
        <v>15605000</v>
      </c>
      <c r="F12" s="19">
        <v>0</v>
      </c>
      <c r="G12" s="117">
        <f>15605000</f>
        <v>15605000</v>
      </c>
      <c r="H12" s="19">
        <v>0</v>
      </c>
      <c r="I12" s="19">
        <f>0</f>
        <v>0</v>
      </c>
      <c r="J12" s="19">
        <f>0</f>
        <v>0</v>
      </c>
    </row>
    <row r="13" spans="1:10" x14ac:dyDescent="0.3">
      <c r="A13" s="131" t="s">
        <v>72</v>
      </c>
      <c r="B13" s="24" t="s">
        <v>12</v>
      </c>
      <c r="C13" s="126" t="s">
        <v>5</v>
      </c>
      <c r="D13" s="127" t="s">
        <v>11</v>
      </c>
      <c r="E13" s="117">
        <f>SUM(F13:J13)</f>
        <v>10000000</v>
      </c>
      <c r="F13" s="130"/>
      <c r="G13" s="128">
        <v>10000000</v>
      </c>
      <c r="H13" s="129"/>
      <c r="I13" s="129"/>
      <c r="J13" s="129"/>
    </row>
    <row r="14" spans="1:10" s="37" customFormat="1" ht="15" thickBot="1" x14ac:dyDescent="0.35">
      <c r="A14" s="30" t="s">
        <v>14</v>
      </c>
      <c r="B14" s="31"/>
      <c r="C14" s="32"/>
      <c r="D14" s="33"/>
      <c r="E14" s="34">
        <f>SUM(E7:E13)</f>
        <v>145623300</v>
      </c>
      <c r="F14" s="34">
        <f t="shared" ref="F14:G14" si="0">SUM(F7:F13)</f>
        <v>8833978</v>
      </c>
      <c r="G14" s="34">
        <f t="shared" si="0"/>
        <v>136789322</v>
      </c>
      <c r="H14" s="36">
        <f t="shared" ref="H14:J14" si="1">SUM(H7:H12)</f>
        <v>0</v>
      </c>
      <c r="I14" s="36">
        <f t="shared" si="1"/>
        <v>0</v>
      </c>
      <c r="J14" s="36">
        <f t="shared" si="1"/>
        <v>0</v>
      </c>
    </row>
    <row r="15" spans="1:10" ht="15" thickTop="1" x14ac:dyDescent="0.3">
      <c r="A15" s="39" t="s">
        <v>15</v>
      </c>
      <c r="B15" s="24" t="s">
        <v>6</v>
      </c>
      <c r="C15" s="21" t="s">
        <v>16</v>
      </c>
      <c r="D15" s="17" t="s">
        <v>7</v>
      </c>
      <c r="E15" s="18">
        <f>31000000+10927830</f>
        <v>41927830</v>
      </c>
      <c r="F15" s="18">
        <f>E15-G15</f>
        <v>40168985</v>
      </c>
      <c r="G15" s="18">
        <v>1758845</v>
      </c>
      <c r="H15" s="19">
        <f>0</f>
        <v>0</v>
      </c>
      <c r="I15" s="19">
        <f>0</f>
        <v>0</v>
      </c>
      <c r="J15" s="19">
        <f>0</f>
        <v>0</v>
      </c>
    </row>
    <row r="16" spans="1:10" s="37" customFormat="1" ht="15" thickBot="1" x14ac:dyDescent="0.35">
      <c r="A16" s="30" t="s">
        <v>17</v>
      </c>
      <c r="B16" s="31"/>
      <c r="C16" s="32"/>
      <c r="D16" s="33"/>
      <c r="E16" s="34">
        <f>E15</f>
        <v>41927830</v>
      </c>
      <c r="F16" s="34">
        <f t="shared" ref="F16:J16" si="2">F15</f>
        <v>40168985</v>
      </c>
      <c r="G16" s="34">
        <f t="shared" si="2"/>
        <v>1758845</v>
      </c>
      <c r="H16" s="34">
        <f t="shared" si="2"/>
        <v>0</v>
      </c>
      <c r="I16" s="34">
        <f t="shared" si="2"/>
        <v>0</v>
      </c>
      <c r="J16" s="34">
        <f t="shared" si="2"/>
        <v>0</v>
      </c>
    </row>
    <row r="17" spans="1:10" ht="30" customHeight="1" thickTop="1" thickBot="1" x14ac:dyDescent="0.35">
      <c r="A17" s="40" t="s">
        <v>18</v>
      </c>
      <c r="B17" s="41"/>
      <c r="C17" s="42"/>
      <c r="D17" s="43"/>
      <c r="E17" s="44">
        <f t="shared" ref="E17:J17" si="3">+E14+E16</f>
        <v>187551130</v>
      </c>
      <c r="F17" s="44">
        <f t="shared" si="3"/>
        <v>49002963</v>
      </c>
      <c r="G17" s="44">
        <f t="shared" si="3"/>
        <v>138548167</v>
      </c>
      <c r="H17" s="44">
        <f t="shared" si="3"/>
        <v>0</v>
      </c>
      <c r="I17" s="44">
        <f t="shared" si="3"/>
        <v>0</v>
      </c>
      <c r="J17" s="44">
        <f t="shared" si="3"/>
        <v>0</v>
      </c>
    </row>
    <row r="18" spans="1:10" ht="15" thickTop="1" x14ac:dyDescent="0.3">
      <c r="A18" s="14" t="s">
        <v>19</v>
      </c>
      <c r="B18" s="15" t="s">
        <v>6</v>
      </c>
      <c r="C18" s="16" t="s">
        <v>20</v>
      </c>
      <c r="D18" s="38" t="s">
        <v>7</v>
      </c>
      <c r="E18" s="29">
        <f>SUM(F18:J18)</f>
        <v>5937691</v>
      </c>
      <c r="F18" s="45">
        <f>3237691+2700000</f>
        <v>5937691</v>
      </c>
      <c r="G18" s="19">
        <f>0</f>
        <v>0</v>
      </c>
      <c r="H18" s="19">
        <f>0</f>
        <v>0</v>
      </c>
      <c r="I18" s="19">
        <f>0</f>
        <v>0</v>
      </c>
      <c r="J18" s="19">
        <f>0</f>
        <v>0</v>
      </c>
    </row>
    <row r="19" spans="1:10" x14ac:dyDescent="0.3">
      <c r="A19" s="14" t="s">
        <v>19</v>
      </c>
      <c r="B19" s="47" t="s">
        <v>6</v>
      </c>
      <c r="C19" s="16" t="s">
        <v>20</v>
      </c>
      <c r="D19" s="38" t="s">
        <v>11</v>
      </c>
      <c r="E19" s="29">
        <f>SUM(F19:J19)</f>
        <v>2576000</v>
      </c>
      <c r="F19" s="45">
        <v>2576000</v>
      </c>
      <c r="G19" s="19"/>
      <c r="H19" s="19"/>
      <c r="I19" s="19"/>
      <c r="J19" s="19"/>
    </row>
    <row r="20" spans="1:10" x14ac:dyDescent="0.3">
      <c r="A20" s="14" t="s">
        <v>21</v>
      </c>
      <c r="B20" s="47" t="s">
        <v>22</v>
      </c>
      <c r="C20" s="16" t="s">
        <v>20</v>
      </c>
      <c r="D20" s="17" t="s">
        <v>7</v>
      </c>
      <c r="E20" s="29">
        <f>SUM(F20:J20)</f>
        <v>13728064</v>
      </c>
      <c r="F20" s="134">
        <v>13728064</v>
      </c>
      <c r="G20" s="19">
        <v>0</v>
      </c>
      <c r="H20" s="19">
        <v>0</v>
      </c>
      <c r="I20" s="19">
        <v>0</v>
      </c>
      <c r="J20" s="19">
        <v>0</v>
      </c>
    </row>
    <row r="21" spans="1:10" x14ac:dyDescent="0.3">
      <c r="A21" s="20" t="s">
        <v>23</v>
      </c>
      <c r="B21" s="24" t="s">
        <v>6</v>
      </c>
      <c r="C21" s="16" t="s">
        <v>20</v>
      </c>
      <c r="D21" s="17" t="s">
        <v>11</v>
      </c>
      <c r="E21" s="29">
        <f t="shared" ref="E21:E41" si="4">SUM(F21:J21)</f>
        <v>3981800</v>
      </c>
      <c r="F21" s="45">
        <v>3981800</v>
      </c>
      <c r="G21" s="19">
        <f>0</f>
        <v>0</v>
      </c>
      <c r="H21" s="19">
        <f>0</f>
        <v>0</v>
      </c>
      <c r="I21" s="19">
        <f>0</f>
        <v>0</v>
      </c>
      <c r="J21" s="19">
        <f>0</f>
        <v>0</v>
      </c>
    </row>
    <row r="22" spans="1:10" x14ac:dyDescent="0.3">
      <c r="A22" s="20" t="s">
        <v>24</v>
      </c>
      <c r="B22" s="24" t="s">
        <v>6</v>
      </c>
      <c r="C22" s="16" t="s">
        <v>20</v>
      </c>
      <c r="D22" s="17" t="s">
        <v>11</v>
      </c>
      <c r="E22" s="29">
        <f t="shared" si="4"/>
        <v>2000000</v>
      </c>
      <c r="F22" s="45">
        <v>2000000</v>
      </c>
      <c r="G22" s="19">
        <f>0</f>
        <v>0</v>
      </c>
      <c r="H22" s="19">
        <f>0</f>
        <v>0</v>
      </c>
      <c r="I22" s="19">
        <f>0</f>
        <v>0</v>
      </c>
      <c r="J22" s="19">
        <f>0</f>
        <v>0</v>
      </c>
    </row>
    <row r="23" spans="1:10" x14ac:dyDescent="0.3">
      <c r="A23" s="20" t="s">
        <v>55</v>
      </c>
      <c r="B23" s="21" t="s">
        <v>6</v>
      </c>
      <c r="C23" s="16" t="s">
        <v>20</v>
      </c>
      <c r="D23" s="17" t="s">
        <v>11</v>
      </c>
      <c r="E23" s="29">
        <f t="shared" si="4"/>
        <v>173000</v>
      </c>
      <c r="F23" s="45">
        <v>173000</v>
      </c>
      <c r="G23" s="19">
        <f>0</f>
        <v>0</v>
      </c>
      <c r="H23" s="19">
        <f>0</f>
        <v>0</v>
      </c>
      <c r="I23" s="19">
        <f>0</f>
        <v>0</v>
      </c>
      <c r="J23" s="19">
        <f>0</f>
        <v>0</v>
      </c>
    </row>
    <row r="24" spans="1:10" s="48" customFormat="1" ht="27.6" x14ac:dyDescent="0.3">
      <c r="A24" s="20" t="s">
        <v>25</v>
      </c>
      <c r="B24" s="21" t="s">
        <v>6</v>
      </c>
      <c r="C24" s="16" t="s">
        <v>20</v>
      </c>
      <c r="D24" s="17" t="s">
        <v>7</v>
      </c>
      <c r="E24" s="116">
        <f t="shared" si="4"/>
        <v>7900391</v>
      </c>
      <c r="F24" s="45">
        <v>7900391</v>
      </c>
      <c r="G24" s="28">
        <v>0</v>
      </c>
      <c r="H24" s="19">
        <f>0</f>
        <v>0</v>
      </c>
      <c r="I24" s="19">
        <f>0</f>
        <v>0</v>
      </c>
      <c r="J24" s="19">
        <f>0</f>
        <v>0</v>
      </c>
    </row>
    <row r="25" spans="1:10" s="48" customFormat="1" x14ac:dyDescent="0.3">
      <c r="A25" s="50" t="s">
        <v>26</v>
      </c>
      <c r="B25" s="49" t="s">
        <v>6</v>
      </c>
      <c r="C25" s="16" t="s">
        <v>20</v>
      </c>
      <c r="D25" s="51" t="s">
        <v>11</v>
      </c>
      <c r="E25" s="29">
        <f t="shared" si="4"/>
        <v>16600000</v>
      </c>
      <c r="F25" s="29">
        <v>16600000</v>
      </c>
      <c r="G25" s="19">
        <f>0</f>
        <v>0</v>
      </c>
      <c r="H25" s="19">
        <f>0</f>
        <v>0</v>
      </c>
      <c r="I25" s="19">
        <f>0</f>
        <v>0</v>
      </c>
      <c r="J25" s="19">
        <f>0</f>
        <v>0</v>
      </c>
    </row>
    <row r="26" spans="1:10" s="37" customFormat="1" ht="15" thickBot="1" x14ac:dyDescent="0.35">
      <c r="A26" s="30" t="s">
        <v>27</v>
      </c>
      <c r="B26" s="31"/>
      <c r="C26" s="32"/>
      <c r="D26" s="33"/>
      <c r="E26" s="35">
        <f t="shared" ref="E26:J26" si="5">SUM(E18:E25)</f>
        <v>52896946</v>
      </c>
      <c r="F26" s="115">
        <f t="shared" si="5"/>
        <v>52896946</v>
      </c>
      <c r="G26" s="36">
        <f t="shared" si="5"/>
        <v>0</v>
      </c>
      <c r="H26" s="36">
        <f t="shared" si="5"/>
        <v>0</v>
      </c>
      <c r="I26" s="36">
        <f t="shared" si="5"/>
        <v>0</v>
      </c>
      <c r="J26" s="36">
        <f t="shared" si="5"/>
        <v>0</v>
      </c>
    </row>
    <row r="27" spans="1:10" ht="15" thickTop="1" x14ac:dyDescent="0.3">
      <c r="A27" s="14" t="s">
        <v>28</v>
      </c>
      <c r="B27" s="15" t="s">
        <v>6</v>
      </c>
      <c r="C27" s="16" t="s">
        <v>29</v>
      </c>
      <c r="D27" s="38" t="s">
        <v>11</v>
      </c>
      <c r="E27" s="29">
        <f t="shared" si="4"/>
        <v>600000</v>
      </c>
      <c r="F27" s="18">
        <v>600000</v>
      </c>
      <c r="G27" s="19">
        <f>0</f>
        <v>0</v>
      </c>
      <c r="H27" s="19">
        <f>0</f>
        <v>0</v>
      </c>
      <c r="I27" s="19">
        <f>0</f>
        <v>0</v>
      </c>
      <c r="J27" s="19">
        <f>0</f>
        <v>0</v>
      </c>
    </row>
    <row r="28" spans="1:10" x14ac:dyDescent="0.3">
      <c r="A28" s="57" t="s">
        <v>30</v>
      </c>
      <c r="B28" s="15" t="s">
        <v>6</v>
      </c>
      <c r="C28" s="58" t="s">
        <v>29</v>
      </c>
      <c r="D28" s="17" t="s">
        <v>11</v>
      </c>
      <c r="E28" s="29">
        <f t="shared" si="4"/>
        <v>1850000</v>
      </c>
      <c r="F28" s="18">
        <v>1850000</v>
      </c>
      <c r="G28" s="19">
        <f>0</f>
        <v>0</v>
      </c>
      <c r="H28" s="19">
        <f>0</f>
        <v>0</v>
      </c>
      <c r="I28" s="19">
        <f>0</f>
        <v>0</v>
      </c>
      <c r="J28" s="19">
        <f>0</f>
        <v>0</v>
      </c>
    </row>
    <row r="29" spans="1:10" x14ac:dyDescent="0.3">
      <c r="A29" s="20" t="s">
        <v>31</v>
      </c>
      <c r="B29" s="15" t="s">
        <v>6</v>
      </c>
      <c r="C29" s="55" t="s">
        <v>29</v>
      </c>
      <c r="D29" s="17" t="s">
        <v>11</v>
      </c>
      <c r="E29" s="29">
        <f t="shared" si="4"/>
        <v>3455000</v>
      </c>
      <c r="F29" s="26">
        <v>3455000</v>
      </c>
      <c r="G29" s="19">
        <f>0</f>
        <v>0</v>
      </c>
      <c r="H29" s="19">
        <f>0</f>
        <v>0</v>
      </c>
      <c r="I29" s="19">
        <f>0</f>
        <v>0</v>
      </c>
      <c r="J29" s="19">
        <f>0</f>
        <v>0</v>
      </c>
    </row>
    <row r="30" spans="1:10" ht="15" customHeight="1" x14ac:dyDescent="0.3">
      <c r="A30" s="20" t="s">
        <v>32</v>
      </c>
      <c r="B30" s="15" t="s">
        <v>33</v>
      </c>
      <c r="C30" s="55" t="s">
        <v>16</v>
      </c>
      <c r="D30" s="17" t="s">
        <v>7</v>
      </c>
      <c r="E30" s="29">
        <f t="shared" ref="E30" si="6">SUM(F30:J30)</f>
        <v>1000000</v>
      </c>
      <c r="F30" s="135">
        <v>1000000</v>
      </c>
      <c r="G30" s="19">
        <f>0</f>
        <v>0</v>
      </c>
      <c r="H30" s="19">
        <f>0</f>
        <v>0</v>
      </c>
      <c r="I30" s="19">
        <f>0</f>
        <v>0</v>
      </c>
      <c r="J30" s="19">
        <f>0</f>
        <v>0</v>
      </c>
    </row>
    <row r="31" spans="1:10" x14ac:dyDescent="0.3">
      <c r="A31" s="20" t="s">
        <v>34</v>
      </c>
      <c r="B31" s="49" t="s">
        <v>6</v>
      </c>
      <c r="C31" s="55" t="s">
        <v>29</v>
      </c>
      <c r="D31" s="17" t="s">
        <v>11</v>
      </c>
      <c r="E31" s="29">
        <f t="shared" si="4"/>
        <v>1792554</v>
      </c>
      <c r="F31" s="59">
        <f>1753804+38750</f>
        <v>1792554</v>
      </c>
      <c r="G31" s="19">
        <f>0</f>
        <v>0</v>
      </c>
      <c r="H31" s="19">
        <f>0</f>
        <v>0</v>
      </c>
      <c r="I31" s="19">
        <f>0</f>
        <v>0</v>
      </c>
      <c r="J31" s="19">
        <f>0</f>
        <v>0</v>
      </c>
    </row>
    <row r="32" spans="1:10" x14ac:dyDescent="0.3">
      <c r="A32" s="132" t="s">
        <v>76</v>
      </c>
      <c r="B32" s="133" t="s">
        <v>77</v>
      </c>
      <c r="C32" s="55" t="s">
        <v>29</v>
      </c>
      <c r="D32" s="17" t="s">
        <v>7</v>
      </c>
      <c r="E32" s="29">
        <f t="shared" si="4"/>
        <v>800000</v>
      </c>
      <c r="F32" s="136">
        <v>800000</v>
      </c>
      <c r="G32" s="59"/>
      <c r="H32" s="19"/>
      <c r="I32" s="19"/>
      <c r="J32" s="19"/>
    </row>
    <row r="33" spans="1:33" s="114" customFormat="1" ht="15" thickBot="1" x14ac:dyDescent="0.35">
      <c r="A33" s="113" t="s">
        <v>35</v>
      </c>
      <c r="B33" s="52"/>
      <c r="C33" s="53"/>
      <c r="D33" s="60"/>
      <c r="E33" s="61">
        <f>SUM(F33:J33)</f>
        <v>9497554</v>
      </c>
      <c r="F33" s="62">
        <f>SUM(F27:F32)</f>
        <v>9497554</v>
      </c>
      <c r="G33" s="56">
        <f>SUM(G27:G31)</f>
        <v>0</v>
      </c>
      <c r="H33" s="54">
        <f>SUM(H27:H31)</f>
        <v>0</v>
      </c>
      <c r="I33" s="54">
        <f>SUM(I27:I31)</f>
        <v>0</v>
      </c>
      <c r="J33" s="54">
        <f>SUM(J27:J31)</f>
        <v>0</v>
      </c>
    </row>
    <row r="34" spans="1:33" ht="15" outlineLevel="1" thickTop="1" x14ac:dyDescent="0.3">
      <c r="A34" s="63" t="s">
        <v>36</v>
      </c>
      <c r="B34" s="15" t="s">
        <v>37</v>
      </c>
      <c r="C34" s="58"/>
      <c r="D34" s="17"/>
      <c r="E34" s="29">
        <f t="shared" si="4"/>
        <v>1226136</v>
      </c>
      <c r="F34" s="18">
        <v>1226136</v>
      </c>
      <c r="G34" s="19">
        <f>0</f>
        <v>0</v>
      </c>
      <c r="H34" s="19">
        <f>0</f>
        <v>0</v>
      </c>
      <c r="I34" s="19">
        <f>0</f>
        <v>0</v>
      </c>
      <c r="J34" s="19">
        <f>0</f>
        <v>0</v>
      </c>
    </row>
    <row r="35" spans="1:33" outlineLevel="1" x14ac:dyDescent="0.3">
      <c r="A35" s="64" t="s">
        <v>38</v>
      </c>
      <c r="B35" s="15" t="s">
        <v>39</v>
      </c>
      <c r="C35" s="58"/>
      <c r="D35" s="17"/>
      <c r="E35" s="116">
        <f t="shared" si="4"/>
        <v>2082359</v>
      </c>
      <c r="F35" s="117">
        <v>2082359</v>
      </c>
      <c r="G35" s="121">
        <f>0</f>
        <v>0</v>
      </c>
      <c r="H35" s="121">
        <f>0</f>
        <v>0</v>
      </c>
      <c r="I35" s="121">
        <f>0</f>
        <v>0</v>
      </c>
      <c r="J35" s="121">
        <f>0</f>
        <v>0</v>
      </c>
    </row>
    <row r="36" spans="1:33" outlineLevel="1" x14ac:dyDescent="0.3">
      <c r="A36" s="64" t="s">
        <v>36</v>
      </c>
      <c r="B36" s="15" t="s">
        <v>40</v>
      </c>
      <c r="C36" s="55"/>
      <c r="D36" s="17"/>
      <c r="E36" s="116">
        <f t="shared" si="4"/>
        <v>358685</v>
      </c>
      <c r="F36" s="116">
        <v>358685</v>
      </c>
      <c r="G36" s="121">
        <f>0</f>
        <v>0</v>
      </c>
      <c r="H36" s="121">
        <f>0</f>
        <v>0</v>
      </c>
      <c r="I36" s="121">
        <f>0</f>
        <v>0</v>
      </c>
      <c r="J36" s="121">
        <f>0</f>
        <v>0</v>
      </c>
    </row>
    <row r="37" spans="1:33" s="37" customFormat="1" x14ac:dyDescent="0.3">
      <c r="A37" s="14" t="s">
        <v>36</v>
      </c>
      <c r="B37" s="65" t="s">
        <v>41</v>
      </c>
      <c r="C37" s="66"/>
      <c r="D37" s="108" t="s">
        <v>7</v>
      </c>
      <c r="E37" s="122">
        <f>SUM(F37:J37)</f>
        <v>3667180</v>
      </c>
      <c r="F37" s="123">
        <f>SUM(F34:F36)</f>
        <v>3667180</v>
      </c>
      <c r="G37" s="137">
        <f>0</f>
        <v>0</v>
      </c>
      <c r="H37" s="137">
        <f>0</f>
        <v>0</v>
      </c>
      <c r="I37" s="137">
        <f>0</f>
        <v>0</v>
      </c>
      <c r="J37" s="137">
        <f>0</f>
        <v>0</v>
      </c>
    </row>
    <row r="38" spans="1:33" hidden="1" outlineLevel="1" x14ac:dyDescent="0.3">
      <c r="A38" s="64" t="s">
        <v>42</v>
      </c>
      <c r="B38" s="15" t="s">
        <v>6</v>
      </c>
      <c r="C38" s="58"/>
      <c r="D38" s="17" t="s">
        <v>7</v>
      </c>
      <c r="E38" s="116">
        <f t="shared" si="4"/>
        <v>991763</v>
      </c>
      <c r="F38" s="117">
        <v>556922</v>
      </c>
      <c r="G38" s="120">
        <v>434841</v>
      </c>
      <c r="H38" s="121">
        <f>0</f>
        <v>0</v>
      </c>
      <c r="I38" s="121">
        <f>0</f>
        <v>0</v>
      </c>
      <c r="J38" s="121">
        <f>0</f>
        <v>0</v>
      </c>
    </row>
    <row r="39" spans="1:33" hidden="1" outlineLevel="1" x14ac:dyDescent="0.3">
      <c r="A39" s="64" t="s">
        <v>43</v>
      </c>
      <c r="B39" s="15" t="s">
        <v>12</v>
      </c>
      <c r="C39" s="58"/>
      <c r="D39" s="17" t="s">
        <v>7</v>
      </c>
      <c r="E39" s="116">
        <f t="shared" si="4"/>
        <v>332367</v>
      </c>
      <c r="F39" s="117">
        <v>332367</v>
      </c>
      <c r="G39" s="121">
        <v>0</v>
      </c>
      <c r="H39" s="121">
        <f>0</f>
        <v>0</v>
      </c>
      <c r="I39" s="121">
        <f>0</f>
        <v>0</v>
      </c>
      <c r="J39" s="121">
        <f>0</f>
        <v>0</v>
      </c>
    </row>
    <row r="40" spans="1:33" hidden="1" outlineLevel="1" x14ac:dyDescent="0.3">
      <c r="A40" s="64" t="s">
        <v>42</v>
      </c>
      <c r="B40" s="15" t="s">
        <v>22</v>
      </c>
      <c r="C40" s="58"/>
      <c r="D40" s="17" t="s">
        <v>7</v>
      </c>
      <c r="E40" s="116">
        <f t="shared" si="4"/>
        <v>57250</v>
      </c>
      <c r="F40" s="116">
        <f>57250</f>
        <v>57250</v>
      </c>
      <c r="G40" s="121">
        <v>0</v>
      </c>
      <c r="H40" s="121">
        <f>0</f>
        <v>0</v>
      </c>
      <c r="I40" s="121">
        <f>0</f>
        <v>0</v>
      </c>
      <c r="J40" s="121">
        <f>0</f>
        <v>0</v>
      </c>
    </row>
    <row r="41" spans="1:33" s="37" customFormat="1" collapsed="1" x14ac:dyDescent="0.3">
      <c r="A41" s="14" t="s">
        <v>42</v>
      </c>
      <c r="B41" s="65" t="s">
        <v>41</v>
      </c>
      <c r="C41" s="66"/>
      <c r="D41" s="108" t="s">
        <v>7</v>
      </c>
      <c r="E41" s="122">
        <f t="shared" si="4"/>
        <v>1381380</v>
      </c>
      <c r="F41" s="123">
        <f>SUM(F38:F40)</f>
        <v>946539</v>
      </c>
      <c r="G41" s="124">
        <f>SUM(G38:G40)</f>
        <v>434841</v>
      </c>
      <c r="H41" s="137">
        <f>0</f>
        <v>0</v>
      </c>
      <c r="I41" s="137">
        <f>0</f>
        <v>0</v>
      </c>
      <c r="J41" s="137">
        <f>0</f>
        <v>0</v>
      </c>
    </row>
    <row r="42" spans="1:33" s="37" customFormat="1" hidden="1" outlineLevel="1" x14ac:dyDescent="0.3">
      <c r="A42" s="63" t="s">
        <v>60</v>
      </c>
      <c r="B42" s="15" t="s">
        <v>6</v>
      </c>
      <c r="C42" s="58"/>
      <c r="D42" s="17" t="s">
        <v>7</v>
      </c>
      <c r="E42" s="116">
        <f t="shared" ref="E42:E45" si="7">SUM(F42:J42)</f>
        <v>535244</v>
      </c>
      <c r="F42" s="117">
        <v>535244</v>
      </c>
      <c r="G42" s="121">
        <f>0</f>
        <v>0</v>
      </c>
      <c r="H42" s="121">
        <f>0</f>
        <v>0</v>
      </c>
      <c r="I42" s="121">
        <f>0</f>
        <v>0</v>
      </c>
      <c r="J42" s="121">
        <f>0</f>
        <v>0</v>
      </c>
    </row>
    <row r="43" spans="1:33" s="37" customFormat="1" hidden="1" outlineLevel="1" x14ac:dyDescent="0.3">
      <c r="A43" s="64" t="s">
        <v>60</v>
      </c>
      <c r="B43" s="15" t="s">
        <v>12</v>
      </c>
      <c r="C43" s="58"/>
      <c r="D43" s="17" t="s">
        <v>7</v>
      </c>
      <c r="E43" s="116">
        <f t="shared" si="7"/>
        <v>0</v>
      </c>
      <c r="F43" s="117">
        <v>0</v>
      </c>
      <c r="G43" s="121">
        <f>0</f>
        <v>0</v>
      </c>
      <c r="H43" s="121">
        <f>0</f>
        <v>0</v>
      </c>
      <c r="I43" s="121">
        <f>0</f>
        <v>0</v>
      </c>
      <c r="J43" s="121">
        <f>0</f>
        <v>0</v>
      </c>
    </row>
    <row r="44" spans="1:33" s="37" customFormat="1" hidden="1" outlineLevel="1" x14ac:dyDescent="0.3">
      <c r="A44" s="64" t="s">
        <v>60</v>
      </c>
      <c r="B44" s="15" t="s">
        <v>22</v>
      </c>
      <c r="C44" s="55"/>
      <c r="D44" s="17" t="s">
        <v>7</v>
      </c>
      <c r="E44" s="116">
        <f t="shared" si="7"/>
        <v>0</v>
      </c>
      <c r="F44" s="117">
        <v>0</v>
      </c>
      <c r="G44" s="121">
        <f>0</f>
        <v>0</v>
      </c>
      <c r="H44" s="121">
        <f>0</f>
        <v>0</v>
      </c>
      <c r="I44" s="121">
        <f>0</f>
        <v>0</v>
      </c>
      <c r="J44" s="121">
        <f>0</f>
        <v>0</v>
      </c>
    </row>
    <row r="45" spans="1:33" s="37" customFormat="1" ht="15" collapsed="1" thickBot="1" x14ac:dyDescent="0.35">
      <c r="A45" s="14" t="s">
        <v>61</v>
      </c>
      <c r="B45" s="65" t="s">
        <v>41</v>
      </c>
      <c r="C45" s="66"/>
      <c r="D45" s="108" t="s">
        <v>7</v>
      </c>
      <c r="E45" s="67">
        <f t="shared" si="7"/>
        <v>535244</v>
      </c>
      <c r="F45" s="68">
        <f>SUM(F42:F44)</f>
        <v>535244</v>
      </c>
      <c r="G45" s="69">
        <f>0</f>
        <v>0</v>
      </c>
      <c r="H45" s="104">
        <f>0</f>
        <v>0</v>
      </c>
      <c r="I45" s="105">
        <f>0</f>
        <v>0</v>
      </c>
      <c r="J45" s="105">
        <f>0</f>
        <v>0</v>
      </c>
    </row>
    <row r="46" spans="1:33" s="75" customFormat="1" ht="15" thickBot="1" x14ac:dyDescent="0.35">
      <c r="A46" s="70" t="s">
        <v>44</v>
      </c>
      <c r="B46" s="71"/>
      <c r="C46" s="72"/>
      <c r="D46" s="73"/>
      <c r="E46" s="74">
        <f>E26+E17+E41+E33+E37+E45</f>
        <v>255529434</v>
      </c>
      <c r="F46" s="106">
        <f t="shared" ref="F46:J46" si="8">F26+F17+F41+F33+F37+F45</f>
        <v>116546426</v>
      </c>
      <c r="G46" s="102">
        <f t="shared" si="8"/>
        <v>138983008</v>
      </c>
      <c r="H46" s="107">
        <f t="shared" si="8"/>
        <v>0</v>
      </c>
      <c r="I46" s="103">
        <f t="shared" si="8"/>
        <v>0</v>
      </c>
      <c r="J46" s="103">
        <f t="shared" si="8"/>
        <v>0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7" customFormat="1" x14ac:dyDescent="0.3">
      <c r="A47" s="76"/>
      <c r="B47" s="77"/>
      <c r="C47" s="78"/>
      <c r="D47" s="79"/>
      <c r="E47" s="80"/>
      <c r="F47" s="81"/>
      <c r="G47" s="81"/>
      <c r="H47" s="81"/>
      <c r="I47" s="81"/>
      <c r="J47" s="81"/>
    </row>
    <row r="48" spans="1:33" x14ac:dyDescent="0.3">
      <c r="A48" s="14" t="s">
        <v>45</v>
      </c>
      <c r="B48" s="15" t="s">
        <v>46</v>
      </c>
      <c r="C48" s="16" t="s">
        <v>16</v>
      </c>
      <c r="D48" s="38"/>
      <c r="E48" s="29">
        <f t="shared" ref="E48" si="9">SUM(F48:J48)</f>
        <v>3227714</v>
      </c>
      <c r="F48" s="29">
        <v>2478887</v>
      </c>
      <c r="G48" s="29">
        <v>600379</v>
      </c>
      <c r="H48" s="46">
        <v>0</v>
      </c>
      <c r="I48" s="29">
        <v>148448</v>
      </c>
      <c r="J48" s="46"/>
    </row>
    <row r="49" spans="1:10" x14ac:dyDescent="0.3">
      <c r="A49" s="20" t="s">
        <v>62</v>
      </c>
      <c r="B49" s="49" t="s">
        <v>65</v>
      </c>
      <c r="C49" s="55" t="s">
        <v>63</v>
      </c>
      <c r="D49" s="17" t="s">
        <v>7</v>
      </c>
      <c r="E49" s="29">
        <f>SUM(F49:J49)</f>
        <v>4022000</v>
      </c>
      <c r="F49" s="59">
        <v>4022000</v>
      </c>
      <c r="G49" s="19">
        <f>0</f>
        <v>0</v>
      </c>
      <c r="H49" s="19">
        <f>0</f>
        <v>0</v>
      </c>
      <c r="I49" s="19">
        <f>0</f>
        <v>0</v>
      </c>
      <c r="J49" s="19">
        <f>0</f>
        <v>0</v>
      </c>
    </row>
    <row r="50" spans="1:10" x14ac:dyDescent="0.3">
      <c r="A50" s="14" t="s">
        <v>73</v>
      </c>
      <c r="B50" s="15" t="s">
        <v>74</v>
      </c>
      <c r="C50" s="16" t="s">
        <v>75</v>
      </c>
      <c r="D50" s="38" t="s">
        <v>7</v>
      </c>
      <c r="E50" s="29">
        <v>420000</v>
      </c>
      <c r="F50" s="29">
        <v>420000</v>
      </c>
      <c r="G50" s="29">
        <v>0</v>
      </c>
      <c r="H50" s="46">
        <v>0</v>
      </c>
      <c r="I50" s="29">
        <v>0</v>
      </c>
      <c r="J50" s="46">
        <v>0</v>
      </c>
    </row>
    <row r="51" spans="1:10" x14ac:dyDescent="0.3">
      <c r="A51" s="20" t="s">
        <v>47</v>
      </c>
      <c r="B51" s="21" t="s">
        <v>48</v>
      </c>
      <c r="C51" s="55" t="s">
        <v>20</v>
      </c>
      <c r="D51" s="17" t="s">
        <v>7</v>
      </c>
      <c r="E51" s="116">
        <f t="shared" ref="E51:E55" si="10">SUM(F51:J51)</f>
        <v>0</v>
      </c>
      <c r="F51" s="19">
        <v>0</v>
      </c>
      <c r="G51" s="19">
        <v>0</v>
      </c>
      <c r="H51" s="117">
        <v>0</v>
      </c>
      <c r="I51" s="19">
        <v>0</v>
      </c>
      <c r="J51" s="19">
        <v>0</v>
      </c>
    </row>
    <row r="52" spans="1:10" x14ac:dyDescent="0.3">
      <c r="A52" s="20" t="s">
        <v>49</v>
      </c>
      <c r="B52" s="21" t="s">
        <v>48</v>
      </c>
      <c r="C52" s="55" t="s">
        <v>29</v>
      </c>
      <c r="D52" s="17" t="s">
        <v>7</v>
      </c>
      <c r="E52" s="29">
        <f t="shared" si="10"/>
        <v>993500</v>
      </c>
      <c r="F52" s="19">
        <v>0</v>
      </c>
      <c r="G52" s="19">
        <v>0</v>
      </c>
      <c r="H52" s="18">
        <v>993500</v>
      </c>
      <c r="I52" s="19">
        <v>0</v>
      </c>
      <c r="J52" s="19">
        <v>0</v>
      </c>
    </row>
    <row r="53" spans="1:10" x14ac:dyDescent="0.3">
      <c r="A53" s="82" t="s">
        <v>50</v>
      </c>
      <c r="B53" s="83" t="s">
        <v>51</v>
      </c>
      <c r="C53" s="84" t="s">
        <v>16</v>
      </c>
      <c r="D53" s="85"/>
      <c r="E53" s="86">
        <f t="shared" si="10"/>
        <v>1000000</v>
      </c>
      <c r="F53" s="86">
        <f>0</f>
        <v>0</v>
      </c>
      <c r="G53" s="87">
        <v>1000000</v>
      </c>
      <c r="H53" s="87">
        <f>0</f>
        <v>0</v>
      </c>
      <c r="I53" s="87">
        <f>0</f>
        <v>0</v>
      </c>
      <c r="J53" s="87">
        <f>0</f>
        <v>0</v>
      </c>
    </row>
    <row r="54" spans="1:10" x14ac:dyDescent="0.3">
      <c r="A54" s="82" t="s">
        <v>52</v>
      </c>
      <c r="B54" s="83" t="s">
        <v>53</v>
      </c>
      <c r="C54" s="84" t="s">
        <v>16</v>
      </c>
      <c r="D54" s="88"/>
      <c r="E54" s="89">
        <f t="shared" si="10"/>
        <v>0</v>
      </c>
      <c r="F54" s="86">
        <v>0</v>
      </c>
      <c r="G54" s="90">
        <v>0</v>
      </c>
      <c r="H54" s="91">
        <v>0</v>
      </c>
      <c r="I54" s="91">
        <v>0</v>
      </c>
      <c r="J54" s="91">
        <v>0</v>
      </c>
    </row>
    <row r="55" spans="1:10" ht="15" thickBot="1" x14ac:dyDescent="0.35">
      <c r="A55" s="92" t="s">
        <v>54</v>
      </c>
      <c r="B55" s="93"/>
      <c r="C55" s="94"/>
      <c r="D55" s="94"/>
      <c r="E55" s="95">
        <f t="shared" si="10"/>
        <v>9663214</v>
      </c>
      <c r="F55" s="96">
        <f>SUM(F48:F54)</f>
        <v>6920887</v>
      </c>
      <c r="G55" s="95">
        <f>SUM(G48:G54)</f>
        <v>1600379</v>
      </c>
      <c r="H55" s="96">
        <f>SUM(H48:H54)</f>
        <v>993500</v>
      </c>
      <c r="I55" s="97">
        <f>SUM(I48:I54)</f>
        <v>148448</v>
      </c>
      <c r="J55" s="95">
        <f>SUM(J48:J54)</f>
        <v>0</v>
      </c>
    </row>
    <row r="56" spans="1:10" ht="15.6" thickTop="1" thickBot="1" x14ac:dyDescent="0.35"/>
    <row r="57" spans="1:10" ht="15" customHeight="1" x14ac:dyDescent="0.3">
      <c r="A57" s="8" t="s">
        <v>56</v>
      </c>
      <c r="B57" s="9" t="s">
        <v>57</v>
      </c>
      <c r="C57" s="109" t="s">
        <v>58</v>
      </c>
    </row>
    <row r="58" spans="1:10" ht="15" thickBot="1" x14ac:dyDescent="0.35">
      <c r="A58" s="110" t="s">
        <v>59</v>
      </c>
      <c r="B58" s="111" t="s">
        <v>46</v>
      </c>
      <c r="C58" s="112">
        <v>56</v>
      </c>
    </row>
    <row r="60" spans="1:10" ht="29.25" customHeight="1" x14ac:dyDescent="0.3"/>
    <row r="68" spans="4:8" x14ac:dyDescent="0.3">
      <c r="E68" s="119"/>
    </row>
    <row r="69" spans="4:8" x14ac:dyDescent="0.3">
      <c r="H69" s="118"/>
    </row>
    <row r="72" spans="4:8" x14ac:dyDescent="0.3">
      <c r="D72" s="98"/>
    </row>
  </sheetData>
  <mergeCells count="3">
    <mergeCell ref="A2:J2"/>
    <mergeCell ref="B3:F3"/>
    <mergeCell ref="E5:J5"/>
  </mergeCells>
  <pageMargins left="1" right="0" top="0" bottom="0.25" header="0.3" footer="0.05"/>
  <pageSetup scale="74" orientation="portrait" horizontalDpi="300" verticalDpi="300" r:id="rId1"/>
  <headerFooter>
    <oddFooter>&amp;L&amp;A&amp;C&amp;D  &amp;T&amp;ROBA:CG</oddFooter>
  </headerFooter>
  <ignoredErrors>
    <ignoredError sqref="E26 I14:J14 G26:J26 G33:J33 E30" formula="1"/>
    <ignoredError sqref="E5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JAN25 Legal Serv Construct </vt:lpstr>
      <vt:lpstr>'JAN25 Legal Serv Construct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</dc:creator>
  <cp:lastModifiedBy>Phariha Rahman</cp:lastModifiedBy>
  <dcterms:created xsi:type="dcterms:W3CDTF">2023-05-01T14:14:58Z</dcterms:created>
  <dcterms:modified xsi:type="dcterms:W3CDTF">2024-02-05T14:54:43Z</dcterms:modified>
</cp:coreProperties>
</file>