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st8801\Documents\HRA POTPS- TZ\OCJ- Legal Services\"/>
    </mc:Choice>
  </mc:AlternateContent>
  <xr:revisionPtr revIDLastSave="0" documentId="13_ncr:1_{6838F843-F200-415D-AC54-CD4EA4A4E1AB}" xr6:coauthVersionLast="47" xr6:coauthVersionMax="47" xr10:uidLastSave="{00000000-0000-0000-0000-000000000000}"/>
  <bookViews>
    <workbookView xWindow="28680" yWindow="-120" windowWidth="29040" windowHeight="15840" xr2:uid="{A92359EF-AE6C-41D6-8EA1-38886145D609}"/>
  </bookViews>
  <sheets>
    <sheet name="Nov25 Legal Serv Construct " sheetId="1" r:id="rId1"/>
  </sheets>
  <definedNames>
    <definedName name="_xlnm.Print_Area" localSheetId="0">'Nov25 Legal Serv Construct '!$A$1:$D$54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J49" i="1"/>
  <c r="I49" i="1"/>
  <c r="H49" i="1"/>
  <c r="G49" i="1"/>
  <c r="J32" i="1"/>
  <c r="I32" i="1"/>
  <c r="H32" i="1"/>
  <c r="G32" i="1"/>
  <c r="E49" i="1" l="1"/>
  <c r="E19" i="1" l="1"/>
  <c r="F14" i="1"/>
  <c r="E13" i="1"/>
  <c r="G25" i="1"/>
  <c r="H25" i="1"/>
  <c r="I25" i="1"/>
  <c r="J25" i="1"/>
  <c r="E25" i="1" l="1"/>
  <c r="F37" i="1" l="1"/>
  <c r="G54" i="1"/>
  <c r="J45" i="1" l="1"/>
  <c r="I45" i="1"/>
  <c r="H45" i="1"/>
  <c r="G45" i="1"/>
  <c r="F45" i="1"/>
  <c r="J44" i="1"/>
  <c r="I44" i="1"/>
  <c r="H44" i="1"/>
  <c r="G44" i="1"/>
  <c r="J43" i="1"/>
  <c r="I43" i="1"/>
  <c r="H43" i="1"/>
  <c r="G43" i="1"/>
  <c r="J42" i="1"/>
  <c r="I42" i="1"/>
  <c r="H42" i="1"/>
  <c r="G42" i="1"/>
  <c r="E42" i="1" l="1"/>
  <c r="E44" i="1"/>
  <c r="E43" i="1"/>
  <c r="E45" i="1"/>
  <c r="G16" i="1" l="1"/>
  <c r="E53" i="1"/>
  <c r="J52" i="1"/>
  <c r="I52" i="1"/>
  <c r="H52" i="1"/>
  <c r="F52" i="1"/>
  <c r="E51" i="1"/>
  <c r="E50" i="1"/>
  <c r="E48" i="1"/>
  <c r="J41" i="1"/>
  <c r="I41" i="1"/>
  <c r="H41" i="1"/>
  <c r="J40" i="1"/>
  <c r="I40" i="1"/>
  <c r="H40" i="1"/>
  <c r="F40" i="1"/>
  <c r="J39" i="1"/>
  <c r="I39" i="1"/>
  <c r="H39" i="1"/>
  <c r="J38" i="1"/>
  <c r="I38" i="1"/>
  <c r="H38" i="1"/>
  <c r="G41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4" i="1"/>
  <c r="I24" i="1"/>
  <c r="H24" i="1"/>
  <c r="J23" i="1"/>
  <c r="I23" i="1"/>
  <c r="H23" i="1"/>
  <c r="G23" i="1"/>
  <c r="J22" i="1"/>
  <c r="I22" i="1"/>
  <c r="H22" i="1"/>
  <c r="G22" i="1"/>
  <c r="J21" i="1"/>
  <c r="I21" i="1"/>
  <c r="H21" i="1"/>
  <c r="G21" i="1"/>
  <c r="E20" i="1"/>
  <c r="J18" i="1"/>
  <c r="I18" i="1"/>
  <c r="H18" i="1"/>
  <c r="G18" i="1"/>
  <c r="F18" i="1"/>
  <c r="J15" i="1"/>
  <c r="J16" i="1" s="1"/>
  <c r="I15" i="1"/>
  <c r="I16" i="1" s="1"/>
  <c r="H15" i="1"/>
  <c r="H16" i="1" s="1"/>
  <c r="E15" i="1"/>
  <c r="J12" i="1"/>
  <c r="I12" i="1"/>
  <c r="G12" i="1"/>
  <c r="J11" i="1"/>
  <c r="I11" i="1"/>
  <c r="J10" i="1"/>
  <c r="I10" i="1"/>
  <c r="H10" i="1"/>
  <c r="G10" i="1"/>
  <c r="J9" i="1"/>
  <c r="I9" i="1"/>
  <c r="J8" i="1"/>
  <c r="I8" i="1"/>
  <c r="H8" i="1"/>
  <c r="J7" i="1"/>
  <c r="I7" i="1"/>
  <c r="H7" i="1"/>
  <c r="J54" i="1" l="1"/>
  <c r="E30" i="1"/>
  <c r="G14" i="1"/>
  <c r="G17" i="1" s="1"/>
  <c r="E11" i="1"/>
  <c r="F54" i="1"/>
  <c r="E16" i="1"/>
  <c r="F15" i="1"/>
  <c r="F16" i="1" s="1"/>
  <c r="E37" i="1"/>
  <c r="E27" i="1"/>
  <c r="J33" i="1"/>
  <c r="H14" i="1"/>
  <c r="E18" i="1"/>
  <c r="J14" i="1"/>
  <c r="G33" i="1"/>
  <c r="E23" i="1"/>
  <c r="E24" i="1"/>
  <c r="E34" i="1"/>
  <c r="E35" i="1"/>
  <c r="E10" i="1"/>
  <c r="E12" i="1"/>
  <c r="I26" i="1"/>
  <c r="E22" i="1"/>
  <c r="E31" i="1"/>
  <c r="E36" i="1"/>
  <c r="E40" i="1"/>
  <c r="F26" i="1"/>
  <c r="J26" i="1"/>
  <c r="H33" i="1"/>
  <c r="E29" i="1"/>
  <c r="E39" i="1"/>
  <c r="H54" i="1"/>
  <c r="I33" i="1"/>
  <c r="E28" i="1"/>
  <c r="I54" i="1"/>
  <c r="H26" i="1"/>
  <c r="E21" i="1"/>
  <c r="I14" i="1"/>
  <c r="E7" i="1"/>
  <c r="G26" i="1"/>
  <c r="E52" i="1"/>
  <c r="F41" i="1"/>
  <c r="E33" i="1" l="1"/>
  <c r="E14" i="1"/>
  <c r="E17" i="1" s="1"/>
  <c r="F17" i="1"/>
  <c r="F46" i="1" s="1"/>
  <c r="G46" i="1"/>
  <c r="E41" i="1"/>
  <c r="I17" i="1"/>
  <c r="I46" i="1" s="1"/>
  <c r="H17" i="1"/>
  <c r="H46" i="1" s="1"/>
  <c r="E54" i="1"/>
  <c r="J17" i="1"/>
  <c r="J46" i="1" s="1"/>
  <c r="E26" i="1"/>
  <c r="E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</author>
  </authors>
  <commentList>
    <comment ref="E30" authorId="0" shapeId="0" xr:uid="{4AB7403C-CD8D-4DF7-BE0F-D12017735C6B}">
      <text>
        <r>
          <rPr>
            <b/>
            <sz val="9"/>
            <color indexed="81"/>
            <rFont val="Tahoma"/>
            <family val="2"/>
          </rPr>
          <t>TZ:</t>
        </r>
        <r>
          <rPr>
            <sz val="9"/>
            <color indexed="81"/>
            <rFont val="Tahoma"/>
            <family val="2"/>
          </rPr>
          <t xml:space="preserve">
EXEC 24: OMB moved $1M from FY23 to FY24</t>
        </r>
      </text>
    </comment>
  </commentList>
</comments>
</file>

<file path=xl/sharedStrings.xml><?xml version="1.0" encoding="utf-8"?>
<sst xmlns="http://schemas.openxmlformats.org/spreadsheetml/2006/main" count="168" uniqueCount="83">
  <si>
    <t/>
  </si>
  <si>
    <t xml:space="preserve">DESCRIPTION </t>
  </si>
  <si>
    <t>Budget Code</t>
  </si>
  <si>
    <t>Type</t>
  </si>
  <si>
    <t>I/C</t>
  </si>
  <si>
    <t>Anti-Eviction</t>
  </si>
  <si>
    <t>107-9454-650</t>
  </si>
  <si>
    <t>Mayoral</t>
  </si>
  <si>
    <t xml:space="preserve">Anti-Eviction (Expansion of Housing Court Legal Services for at-risk households (including those with a shelter history) </t>
  </si>
  <si>
    <t>Housing Help Program (HHP)</t>
  </si>
  <si>
    <t>Anti-Eviction - City Council</t>
  </si>
  <si>
    <t>Council</t>
  </si>
  <si>
    <t>107-9455-650</t>
  </si>
  <si>
    <t>107-CR02-650</t>
  </si>
  <si>
    <t>Subtotal Anti-Eviction/Access to Counsel</t>
  </si>
  <si>
    <t>Anti Harassment Tenant Protection Services</t>
  </si>
  <si>
    <t>Harrassment</t>
  </si>
  <si>
    <t>Subtotal Anti-Harassment</t>
  </si>
  <si>
    <t>IOI - Immigrant Opportunity Initiatives</t>
  </si>
  <si>
    <t>Immigration</t>
  </si>
  <si>
    <t>IOI - Deportation Defence</t>
  </si>
  <si>
    <t>107-9456-650</t>
  </si>
  <si>
    <t>IOI - Unaccompanied Minors</t>
  </si>
  <si>
    <t>Low Wage Worker</t>
  </si>
  <si>
    <t>Executive Action - HUB legal Services Processing Action NYC/WSNYC</t>
  </si>
  <si>
    <t>NY Immigrant Family Project (Anti-Deportation)</t>
  </si>
  <si>
    <t>Subtotal Immigration Services</t>
  </si>
  <si>
    <t>Veterans Legal Services</t>
  </si>
  <si>
    <t>Other</t>
  </si>
  <si>
    <t>City Council - DV provider legal services</t>
  </si>
  <si>
    <t>Working Poor (Council)</t>
  </si>
  <si>
    <t>Tenant Protection for LGBTQ+ Services</t>
  </si>
  <si>
    <t>107-P107-499</t>
  </si>
  <si>
    <t>Member Items/Council Enhancements</t>
  </si>
  <si>
    <t>Subtotal Other Legal Services</t>
  </si>
  <si>
    <t>Pay Parity</t>
  </si>
  <si>
    <t>107-9454-499</t>
  </si>
  <si>
    <t>Pay Parity (Access to Council)</t>
  </si>
  <si>
    <t>107-9455-499</t>
  </si>
  <si>
    <t>107-9456-499</t>
  </si>
  <si>
    <t>107-9454/9455/9456</t>
  </si>
  <si>
    <t>COLA/Wage Adjustment</t>
  </si>
  <si>
    <t>COLA/Wage Adjustment (Access to Council)</t>
  </si>
  <si>
    <t>GRAND TOTAL</t>
  </si>
  <si>
    <t>Legal Services PS Total</t>
  </si>
  <si>
    <t>207-0343</t>
  </si>
  <si>
    <t>103-9453-650</t>
  </si>
  <si>
    <t>Aging Services Legal Contracts (DFTA)</t>
  </si>
  <si>
    <t>Anti-Harassment DV</t>
  </si>
  <si>
    <t>105-9190</t>
  </si>
  <si>
    <t>Anti-Harassment AOTPS</t>
  </si>
  <si>
    <t>101-9937</t>
  </si>
  <si>
    <t>Total PS, IC and AOTPS</t>
  </si>
  <si>
    <t>Low Wage Worker Support</t>
  </si>
  <si>
    <t xml:space="preserve">Headcount </t>
  </si>
  <si>
    <t>UA / Budget Code</t>
  </si>
  <si>
    <t>FY23 HC</t>
  </si>
  <si>
    <t xml:space="preserve">Legal Services PS </t>
  </si>
  <si>
    <t>WEI allocation</t>
  </si>
  <si>
    <t>107-9455</t>
  </si>
  <si>
    <t>107-9456</t>
  </si>
  <si>
    <t>WEI Adjustment</t>
  </si>
  <si>
    <t xml:space="preserve">Asylum Legal Services </t>
  </si>
  <si>
    <t>Asylum</t>
  </si>
  <si>
    <t>Council / Mayoral</t>
  </si>
  <si>
    <t>101-M111-500</t>
  </si>
  <si>
    <t>FY'24 HRA Budget</t>
  </si>
  <si>
    <t>FY24 CTL</t>
  </si>
  <si>
    <t>FY24 Fed</t>
  </si>
  <si>
    <t>FY24 State</t>
  </si>
  <si>
    <t>FY24 CD/OTH</t>
  </si>
  <si>
    <t>FY24</t>
  </si>
  <si>
    <t>As of Nov25 Plan</t>
  </si>
  <si>
    <t>Access to Counsel (Univeral Access)</t>
  </si>
  <si>
    <t>Subtotal Anti-Eviction/Access to Counsel/Anti-Harassment (Universal Access)</t>
  </si>
  <si>
    <t>Access to Counsel (ARP)</t>
  </si>
  <si>
    <t>Right to Counsel - City Council</t>
  </si>
  <si>
    <t>107-9976-682</t>
  </si>
  <si>
    <t xml:space="preserve">101-M101-686 </t>
  </si>
  <si>
    <t>Asylum Application Help Center Temps</t>
  </si>
  <si>
    <t>Asylum AOTPS</t>
  </si>
  <si>
    <t>Broadway Triangle Technical Adjustment</t>
  </si>
  <si>
    <t>FY24 OCJ Legal Services Construct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</si>
</sst>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6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6" fontId="2" fillId="2" borderId="10" xfId="0" applyNumberFormat="1" applyFont="1" applyFill="1" applyBorder="1" applyAlignment="1">
      <alignment horizontal="center" vertical="center" wrapText="1"/>
    </xf>
    <xf numFmtId="6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/>
    </xf>
    <xf numFmtId="6" fontId="8" fillId="0" borderId="12" xfId="0" applyNumberFormat="1" applyFont="1" applyBorder="1" applyAlignment="1">
      <alignment horizontal="center" vertical="center" wrapText="1"/>
    </xf>
    <xf numFmtId="6" fontId="8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6" fontId="8" fillId="0" borderId="17" xfId="0" applyNumberFormat="1" applyFont="1" applyBorder="1" applyAlignment="1">
      <alignment horizontal="center" vertical="center"/>
    </xf>
    <xf numFmtId="16" fontId="8" fillId="0" borderId="13" xfId="0" quotePrefix="1" applyNumberFormat="1" applyFont="1" applyBorder="1" applyAlignment="1">
      <alignment horizontal="center" vertical="center" wrapText="1"/>
    </xf>
    <xf numFmtId="6" fontId="8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right" vertical="center" wrapText="1"/>
    </xf>
    <xf numFmtId="6" fontId="7" fillId="4" borderId="23" xfId="0" applyNumberFormat="1" applyFont="1" applyFill="1" applyBorder="1" applyAlignment="1">
      <alignment horizontal="center" vertical="center"/>
    </xf>
    <xf numFmtId="16" fontId="7" fillId="4" borderId="23" xfId="0" quotePrefix="1" applyNumberFormat="1" applyFont="1" applyFill="1" applyBorder="1" applyAlignment="1">
      <alignment horizontal="center" vertical="center" wrapText="1"/>
    </xf>
    <xf numFmtId="16" fontId="7" fillId="4" borderId="24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6" fontId="8" fillId="0" borderId="2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5" borderId="28" xfId="0" applyFont="1" applyFill="1" applyBorder="1" applyAlignment="1">
      <alignment horizontal="right" vertical="center" wrapText="1"/>
    </xf>
    <xf numFmtId="6" fontId="8" fillId="5" borderId="29" xfId="0" applyNumberFormat="1" applyFont="1" applyFill="1" applyBorder="1" applyAlignment="1">
      <alignment horizontal="center" vertical="center"/>
    </xf>
    <xf numFmtId="16" fontId="8" fillId="5" borderId="29" xfId="0" quotePrefix="1" applyNumberFormat="1" applyFont="1" applyFill="1" applyBorder="1" applyAlignment="1">
      <alignment horizontal="center" vertical="center" wrapText="1"/>
    </xf>
    <xf numFmtId="16" fontId="8" fillId="5" borderId="30" xfId="0" quotePrefix="1" applyNumberFormat="1" applyFont="1" applyFill="1" applyBorder="1" applyAlignment="1">
      <alignment horizontal="center" vertical="center" wrapText="1"/>
    </xf>
    <xf numFmtId="6" fontId="8" fillId="0" borderId="32" xfId="0" applyNumberFormat="1" applyFont="1" applyBorder="1" applyAlignment="1">
      <alignment horizontal="center" vertical="center"/>
    </xf>
    <xf numFmtId="0" fontId="12" fillId="0" borderId="0" xfId="0" applyFont="1"/>
    <xf numFmtId="6" fontId="10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6" fontId="10" fillId="0" borderId="13" xfId="0" applyNumberFormat="1" applyFont="1" applyBorder="1" applyAlignment="1">
      <alignment horizontal="center" vertical="center" wrapText="1"/>
    </xf>
    <xf numFmtId="6" fontId="8" fillId="4" borderId="23" xfId="0" applyNumberFormat="1" applyFont="1" applyFill="1" applyBorder="1" applyAlignment="1">
      <alignment horizontal="center" vertical="center"/>
    </xf>
    <xf numFmtId="16" fontId="8" fillId="4" borderId="23" xfId="0" quotePrefix="1" applyNumberFormat="1" applyFont="1" applyFill="1" applyBorder="1" applyAlignment="1">
      <alignment horizontal="center" vertical="center" wrapText="1"/>
    </xf>
    <xf numFmtId="6" fontId="8" fillId="0" borderId="17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6" fontId="8" fillId="0" borderId="19" xfId="0" applyNumberFormat="1" applyFont="1" applyBorder="1" applyAlignment="1">
      <alignment horizontal="center" vertical="center" wrapText="1"/>
    </xf>
    <xf numFmtId="16" fontId="8" fillId="4" borderId="25" xfId="0" quotePrefix="1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6" fontId="7" fillId="0" borderId="12" xfId="0" applyNumberFormat="1" applyFont="1" applyBorder="1" applyAlignment="1">
      <alignment horizontal="center" vertical="center"/>
    </xf>
    <xf numFmtId="16" fontId="7" fillId="0" borderId="17" xfId="0" quotePrefix="1" applyNumberFormat="1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right" vertical="center"/>
    </xf>
    <xf numFmtId="6" fontId="2" fillId="5" borderId="36" xfId="0" applyNumberFormat="1" applyFont="1" applyFill="1" applyBorder="1" applyAlignment="1">
      <alignment horizontal="center" vertical="center"/>
    </xf>
    <xf numFmtId="6" fontId="2" fillId="5" borderId="36" xfId="0" applyNumberFormat="1" applyFont="1" applyFill="1" applyBorder="1" applyAlignment="1">
      <alignment horizontal="center" vertical="center" wrapText="1"/>
    </xf>
    <xf numFmtId="6" fontId="2" fillId="5" borderId="6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4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6" fontId="8" fillId="2" borderId="17" xfId="0" applyNumberFormat="1" applyFont="1" applyFill="1" applyBorder="1" applyAlignment="1">
      <alignment horizontal="center" vertical="center"/>
    </xf>
    <xf numFmtId="6" fontId="8" fillId="2" borderId="17" xfId="0" applyNumberFormat="1" applyFont="1" applyFill="1" applyBorder="1" applyAlignment="1">
      <alignment horizontal="center" vertical="center" wrapText="1"/>
    </xf>
    <xf numFmtId="6" fontId="8" fillId="2" borderId="39" xfId="0" applyNumberFormat="1" applyFont="1" applyFill="1" applyBorder="1" applyAlignment="1">
      <alignment horizontal="center" vertical="center" wrapText="1"/>
    </xf>
    <xf numFmtId="6" fontId="8" fillId="2" borderId="13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6" fontId="8" fillId="5" borderId="23" xfId="0" applyNumberFormat="1" applyFont="1" applyFill="1" applyBorder="1" applyAlignment="1">
      <alignment horizontal="center" vertical="center"/>
    </xf>
    <xf numFmtId="6" fontId="8" fillId="5" borderId="4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6" fontId="8" fillId="0" borderId="0" xfId="0" applyNumberFormat="1" applyFont="1" applyAlignment="1">
      <alignment horizontal="right"/>
    </xf>
    <xf numFmtId="16" fontId="8" fillId="0" borderId="14" xfId="0" quotePrefix="1" applyNumberFormat="1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6" fontId="8" fillId="0" borderId="4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0" fillId="0" borderId="0" xfId="0" applyFont="1"/>
    <xf numFmtId="164" fontId="8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11" fillId="4" borderId="25" xfId="0" applyNumberFormat="1" applyFont="1" applyFill="1" applyBorder="1" applyAlignment="1">
      <alignment horizontal="right"/>
    </xf>
    <xf numFmtId="165" fontId="7" fillId="4" borderId="25" xfId="0" applyNumberFormat="1" applyFont="1" applyFill="1" applyBorder="1" applyAlignment="1">
      <alignment horizontal="right"/>
    </xf>
    <xf numFmtId="165" fontId="7" fillId="5" borderId="31" xfId="0" applyNumberFormat="1" applyFont="1" applyFill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5" fontId="8" fillId="0" borderId="14" xfId="1" applyNumberFormat="1" applyFont="1" applyFill="1" applyBorder="1" applyAlignment="1">
      <alignment horizontal="right"/>
    </xf>
    <xf numFmtId="165" fontId="8" fillId="0" borderId="14" xfId="1" applyNumberFormat="1" applyFont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165" fontId="7" fillId="4" borderId="27" xfId="0" applyNumberFormat="1" applyFont="1" applyFill="1" applyBorder="1" applyAlignment="1">
      <alignment horizontal="right"/>
    </xf>
    <xf numFmtId="165" fontId="10" fillId="0" borderId="18" xfId="0" applyNumberFormat="1" applyFont="1" applyBorder="1" applyAlignment="1">
      <alignment horizontal="right"/>
    </xf>
    <xf numFmtId="165" fontId="10" fillId="4" borderId="27" xfId="0" applyNumberFormat="1" applyFont="1" applyFill="1" applyBorder="1" applyAlignment="1">
      <alignment horizontal="right"/>
    </xf>
    <xf numFmtId="165" fontId="8" fillId="4" borderId="34" xfId="0" applyNumberFormat="1" applyFont="1" applyFill="1" applyBorder="1" applyAlignment="1">
      <alignment horizontal="right"/>
    </xf>
    <xf numFmtId="165" fontId="8" fillId="4" borderId="27" xfId="0" applyNumberFormat="1" applyFont="1" applyFill="1" applyBorder="1" applyAlignment="1">
      <alignment horizontal="right"/>
    </xf>
    <xf numFmtId="165" fontId="8" fillId="4" borderId="25" xfId="0" applyNumberFormat="1" applyFont="1" applyFill="1" applyBorder="1" applyAlignment="1">
      <alignment horizontal="right"/>
    </xf>
    <xf numFmtId="165" fontId="11" fillId="0" borderId="14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42" xfId="0" applyNumberFormat="1" applyFont="1" applyBorder="1" applyAlignment="1">
      <alignment horizontal="right"/>
    </xf>
    <xf numFmtId="165" fontId="7" fillId="0" borderId="43" xfId="0" applyNumberFormat="1" applyFont="1" applyBorder="1" applyAlignment="1">
      <alignment horizontal="right"/>
    </xf>
    <xf numFmtId="165" fontId="2" fillId="5" borderId="5" xfId="0" applyNumberFormat="1" applyFont="1" applyFill="1" applyBorder="1" applyAlignment="1">
      <alignment horizontal="right"/>
    </xf>
    <xf numFmtId="165" fontId="2" fillId="5" borderId="37" xfId="0" applyNumberFormat="1" applyFont="1" applyFill="1" applyBorder="1" applyAlignment="1">
      <alignment horizontal="right"/>
    </xf>
    <xf numFmtId="165" fontId="7" fillId="5" borderId="37" xfId="0" applyNumberFormat="1" applyFont="1" applyFill="1" applyBorder="1" applyAlignment="1">
      <alignment horizontal="right"/>
    </xf>
    <xf numFmtId="165" fontId="7" fillId="5" borderId="44" xfId="0" applyNumberFormat="1" applyFont="1" applyFill="1" applyBorder="1" applyAlignment="1">
      <alignment horizontal="right"/>
    </xf>
    <xf numFmtId="165" fontId="7" fillId="3" borderId="38" xfId="0" applyNumberFormat="1" applyFont="1" applyFill="1" applyBorder="1" applyAlignment="1">
      <alignment horizontal="right"/>
    </xf>
    <xf numFmtId="165" fontId="7" fillId="3" borderId="14" xfId="0" applyNumberFormat="1" applyFont="1" applyFill="1" applyBorder="1" applyAlignment="1">
      <alignment horizontal="right"/>
    </xf>
    <xf numFmtId="165" fontId="8" fillId="2" borderId="21" xfId="0" applyNumberFormat="1" applyFont="1" applyFill="1" applyBorder="1" applyAlignment="1">
      <alignment horizontal="right"/>
    </xf>
    <xf numFmtId="165" fontId="8" fillId="2" borderId="18" xfId="0" applyNumberFormat="1" applyFont="1" applyFill="1" applyBorder="1" applyAlignment="1">
      <alignment horizontal="right"/>
    </xf>
    <xf numFmtId="165" fontId="8" fillId="2" borderId="40" xfId="0" applyNumberFormat="1" applyFont="1" applyFill="1" applyBorder="1" applyAlignment="1">
      <alignment horizontal="right"/>
    </xf>
    <xf numFmtId="165" fontId="8" fillId="2" borderId="13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5" fontId="7" fillId="5" borderId="27" xfId="0" applyNumberFormat="1" applyFont="1" applyFill="1" applyBorder="1" applyAlignment="1">
      <alignment horizontal="right"/>
    </xf>
    <xf numFmtId="165" fontId="7" fillId="5" borderId="41" xfId="0" applyNumberFormat="1" applyFont="1" applyFill="1" applyBorder="1" applyAlignment="1">
      <alignment horizontal="right"/>
    </xf>
    <xf numFmtId="165" fontId="7" fillId="5" borderId="34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6" fontId="10" fillId="0" borderId="19" xfId="0" applyNumberFormat="1" applyFont="1" applyBorder="1" applyAlignment="1">
      <alignment horizontal="center" vertical="center"/>
    </xf>
    <xf numFmtId="6" fontId="10" fillId="0" borderId="12" xfId="0" applyNumberFormat="1" applyFont="1" applyBorder="1" applyAlignment="1">
      <alignment horizontal="center" vertical="center" wrapText="1"/>
    </xf>
    <xf numFmtId="16" fontId="10" fillId="0" borderId="13" xfId="0" quotePrefix="1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165" fontId="10" fillId="0" borderId="50" xfId="0" applyNumberFormat="1" applyFont="1" applyBorder="1" applyAlignment="1">
      <alignment horizontal="right"/>
    </xf>
    <xf numFmtId="0" fontId="7" fillId="0" borderId="51" xfId="0" applyFont="1" applyBorder="1" applyAlignment="1">
      <alignment horizontal="center" vertical="center" wrapText="1"/>
    </xf>
    <xf numFmtId="166" fontId="10" fillId="0" borderId="32" xfId="2" quotePrefix="1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EF74-15F9-486D-97C0-194841B9101A}">
  <sheetPr>
    <tabColor theme="9" tint="0.39997558519241921"/>
    <pageSetUpPr fitToPage="1"/>
  </sheetPr>
  <dimension ref="A2:AH71"/>
  <sheetViews>
    <sheetView tabSelected="1" zoomScale="90" zoomScaleNormal="90" workbookViewId="0">
      <pane ySplit="6" topLeftCell="A7" activePane="bottomLeft" state="frozen"/>
      <selection activeCell="B1" sqref="B1"/>
      <selection pane="bottomLeft" activeCell="L14" sqref="L14"/>
    </sheetView>
  </sheetViews>
  <sheetFormatPr defaultColWidth="9.140625" defaultRowHeight="15" outlineLevelRow="1" x14ac:dyDescent="0.25"/>
  <cols>
    <col min="1" max="1" width="38.85546875" style="66" customWidth="1"/>
    <col min="2" max="2" width="20.42578125" style="67" customWidth="1"/>
    <col min="3" max="3" width="13.140625" style="68" customWidth="1"/>
    <col min="4" max="4" width="12.7109375" style="68" customWidth="1"/>
    <col min="5" max="5" width="15.28515625" style="69" customWidth="1"/>
    <col min="6" max="6" width="15.7109375" style="69" customWidth="1"/>
    <col min="7" max="10" width="13" style="69" customWidth="1"/>
  </cols>
  <sheetData>
    <row r="2" spans="1:10" ht="24" customHeight="1" x14ac:dyDescent="0.25">
      <c r="A2" s="126" t="s">
        <v>82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4" customHeight="1" x14ac:dyDescent="0.25">
      <c r="A3" s="1"/>
      <c r="B3" s="127" t="s">
        <v>72</v>
      </c>
      <c r="C3" s="127"/>
      <c r="D3" s="127"/>
      <c r="E3" s="127"/>
      <c r="F3" s="127"/>
      <c r="G3" s="1"/>
      <c r="H3" s="1"/>
      <c r="I3" s="1"/>
      <c r="J3" s="1"/>
    </row>
    <row r="4" spans="1:10" ht="16.5" thickBot="1" x14ac:dyDescent="0.3">
      <c r="A4" s="2"/>
      <c r="B4" s="3" t="s">
        <v>0</v>
      </c>
      <c r="C4" s="2"/>
      <c r="D4" s="2"/>
      <c r="E4" s="4"/>
      <c r="F4" s="4"/>
      <c r="G4" s="4"/>
      <c r="H4" s="4"/>
      <c r="I4" s="4"/>
      <c r="J4" s="4"/>
    </row>
    <row r="5" spans="1:10" ht="15.75" thickBot="1" x14ac:dyDescent="0.3">
      <c r="A5" s="5"/>
      <c r="B5" s="6"/>
      <c r="C5" s="6"/>
      <c r="D5" s="7"/>
      <c r="E5" s="128" t="s">
        <v>71</v>
      </c>
      <c r="F5" s="129"/>
      <c r="G5" s="129"/>
      <c r="H5" s="129"/>
      <c r="I5" s="129"/>
      <c r="J5" s="130"/>
    </row>
    <row r="6" spans="1:10" s="13" customFormat="1" ht="30" x14ac:dyDescent="0.25">
      <c r="A6" s="8" t="s">
        <v>1</v>
      </c>
      <c r="B6" s="9" t="s">
        <v>2</v>
      </c>
      <c r="C6" s="9" t="s">
        <v>3</v>
      </c>
      <c r="D6" s="10" t="s">
        <v>64</v>
      </c>
      <c r="E6" s="11" t="s">
        <v>66</v>
      </c>
      <c r="F6" s="12" t="s">
        <v>67</v>
      </c>
      <c r="G6" s="12" t="s">
        <v>68</v>
      </c>
      <c r="H6" s="12" t="s">
        <v>4</v>
      </c>
      <c r="I6" s="12" t="s">
        <v>69</v>
      </c>
      <c r="J6" s="12" t="s">
        <v>70</v>
      </c>
    </row>
    <row r="7" spans="1:10" ht="26.45" customHeight="1" x14ac:dyDescent="0.25">
      <c r="A7" s="14" t="s">
        <v>5</v>
      </c>
      <c r="B7" s="15" t="s">
        <v>6</v>
      </c>
      <c r="C7" s="16" t="s">
        <v>5</v>
      </c>
      <c r="D7" s="17" t="s">
        <v>7</v>
      </c>
      <c r="E7" s="79">
        <f>SUM(F7:J7)</f>
        <v>7554300</v>
      </c>
      <c r="F7" s="80">
        <v>550000</v>
      </c>
      <c r="G7" s="80">
        <v>7004300</v>
      </c>
      <c r="H7" s="80">
        <f>0</f>
        <v>0</v>
      </c>
      <c r="I7" s="80">
        <f>0</f>
        <v>0</v>
      </c>
      <c r="J7" s="80">
        <f>0</f>
        <v>0</v>
      </c>
    </row>
    <row r="8" spans="1:10" ht="38.25" x14ac:dyDescent="0.25">
      <c r="A8" s="18" t="s">
        <v>8</v>
      </c>
      <c r="B8" s="19" t="s">
        <v>6</v>
      </c>
      <c r="C8" s="16" t="s">
        <v>5</v>
      </c>
      <c r="D8" s="20" t="s">
        <v>7</v>
      </c>
      <c r="E8" s="80">
        <v>3000000</v>
      </c>
      <c r="F8" s="80">
        <v>0</v>
      </c>
      <c r="G8" s="81">
        <v>3000000</v>
      </c>
      <c r="H8" s="80">
        <f>0</f>
        <v>0</v>
      </c>
      <c r="I8" s="80">
        <f>0</f>
        <v>0</v>
      </c>
      <c r="J8" s="80">
        <f>0</f>
        <v>0</v>
      </c>
    </row>
    <row r="9" spans="1:10" x14ac:dyDescent="0.25">
      <c r="A9" s="18" t="s">
        <v>9</v>
      </c>
      <c r="B9" s="21" t="s">
        <v>6</v>
      </c>
      <c r="C9" s="16" t="s">
        <v>5</v>
      </c>
      <c r="D9" s="20" t="s">
        <v>7</v>
      </c>
      <c r="E9" s="82">
        <v>3000000</v>
      </c>
      <c r="F9" s="83">
        <v>3000000</v>
      </c>
      <c r="G9" s="80">
        <v>0</v>
      </c>
      <c r="H9" s="80">
        <v>0</v>
      </c>
      <c r="I9" s="80">
        <f>0</f>
        <v>0</v>
      </c>
      <c r="J9" s="80">
        <f>0</f>
        <v>0</v>
      </c>
    </row>
    <row r="10" spans="1:10" x14ac:dyDescent="0.25">
      <c r="A10" s="22" t="s">
        <v>10</v>
      </c>
      <c r="B10" s="21" t="s">
        <v>6</v>
      </c>
      <c r="C10" s="16" t="s">
        <v>5</v>
      </c>
      <c r="D10" s="17" t="s">
        <v>11</v>
      </c>
      <c r="E10" s="80">
        <f>SUM(F10:J10)</f>
        <v>6450000</v>
      </c>
      <c r="F10" s="80">
        <v>6450000</v>
      </c>
      <c r="G10" s="80">
        <f>0</f>
        <v>0</v>
      </c>
      <c r="H10" s="80">
        <f>0</f>
        <v>0</v>
      </c>
      <c r="I10" s="80">
        <f>0</f>
        <v>0</v>
      </c>
      <c r="J10" s="80">
        <f>0</f>
        <v>0</v>
      </c>
    </row>
    <row r="11" spans="1:10" s="35" customFormat="1" x14ac:dyDescent="0.25">
      <c r="A11" s="117" t="s">
        <v>73</v>
      </c>
      <c r="B11" s="118" t="s">
        <v>12</v>
      </c>
      <c r="C11" s="119" t="s">
        <v>5</v>
      </c>
      <c r="D11" s="120" t="s">
        <v>7</v>
      </c>
      <c r="E11" s="87">
        <f>SUM(F11:J11)</f>
        <v>100014000</v>
      </c>
      <c r="F11" s="87">
        <v>60008796</v>
      </c>
      <c r="G11" s="87">
        <v>40005204</v>
      </c>
      <c r="H11" s="87">
        <v>0</v>
      </c>
      <c r="I11" s="87">
        <f>0</f>
        <v>0</v>
      </c>
      <c r="J11" s="87">
        <f>0</f>
        <v>0</v>
      </c>
    </row>
    <row r="12" spans="1:10" x14ac:dyDescent="0.25">
      <c r="A12" s="22" t="s">
        <v>75</v>
      </c>
      <c r="B12" s="21" t="s">
        <v>13</v>
      </c>
      <c r="C12" s="16" t="s">
        <v>5</v>
      </c>
      <c r="D12" s="20" t="s">
        <v>7</v>
      </c>
      <c r="E12" s="80">
        <f>SUM(F12:J12)</f>
        <v>15605000</v>
      </c>
      <c r="F12" s="80">
        <v>0</v>
      </c>
      <c r="G12" s="80">
        <f>15605000</f>
        <v>15605000</v>
      </c>
      <c r="H12" s="80">
        <v>0</v>
      </c>
      <c r="I12" s="80">
        <f>0</f>
        <v>0</v>
      </c>
      <c r="J12" s="80">
        <f>0</f>
        <v>0</v>
      </c>
    </row>
    <row r="13" spans="1:10" s="35" customFormat="1" x14ac:dyDescent="0.25">
      <c r="A13" s="121" t="s">
        <v>76</v>
      </c>
      <c r="B13" s="118" t="s">
        <v>12</v>
      </c>
      <c r="C13" s="119" t="s">
        <v>5</v>
      </c>
      <c r="D13" s="38" t="s">
        <v>11</v>
      </c>
      <c r="E13" s="87">
        <f>SUM(F13:J13)</f>
        <v>10000000</v>
      </c>
      <c r="F13" s="122">
        <v>10000000</v>
      </c>
      <c r="G13" s="122"/>
      <c r="H13" s="122"/>
      <c r="I13" s="122"/>
      <c r="J13" s="122"/>
    </row>
    <row r="14" spans="1:10" s="27" customFormat="1" ht="15.75" thickBot="1" x14ac:dyDescent="0.3">
      <c r="A14" s="23" t="s">
        <v>14</v>
      </c>
      <c r="B14" s="24"/>
      <c r="C14" s="25"/>
      <c r="D14" s="26"/>
      <c r="E14" s="84">
        <f>SUM(E7:E13)</f>
        <v>145623300</v>
      </c>
      <c r="F14" s="84">
        <f t="shared" ref="F14:G14" si="0">SUM(F7:F13)</f>
        <v>80008796</v>
      </c>
      <c r="G14" s="84">
        <f t="shared" si="0"/>
        <v>65614504</v>
      </c>
      <c r="H14" s="85">
        <f t="shared" ref="H14:J14" si="1">SUM(H7:H12)</f>
        <v>0</v>
      </c>
      <c r="I14" s="85">
        <f t="shared" si="1"/>
        <v>0</v>
      </c>
      <c r="J14" s="85">
        <f t="shared" si="1"/>
        <v>0</v>
      </c>
    </row>
    <row r="15" spans="1:10" ht="15.75" thickTop="1" x14ac:dyDescent="0.25">
      <c r="A15" s="29" t="s">
        <v>15</v>
      </c>
      <c r="B15" s="21" t="s">
        <v>6</v>
      </c>
      <c r="C15" s="19" t="s">
        <v>16</v>
      </c>
      <c r="D15" s="17" t="s">
        <v>7</v>
      </c>
      <c r="E15" s="80">
        <f>31000000+10927830</f>
        <v>41927830</v>
      </c>
      <c r="F15" s="80">
        <f>E15-G15</f>
        <v>40510605</v>
      </c>
      <c r="G15" s="80">
        <v>1417225</v>
      </c>
      <c r="H15" s="80">
        <f>0</f>
        <v>0</v>
      </c>
      <c r="I15" s="80">
        <f>0</f>
        <v>0</v>
      </c>
      <c r="J15" s="80">
        <f>0</f>
        <v>0</v>
      </c>
    </row>
    <row r="16" spans="1:10" s="27" customFormat="1" ht="15.75" thickBot="1" x14ac:dyDescent="0.3">
      <c r="A16" s="23" t="s">
        <v>17</v>
      </c>
      <c r="B16" s="24"/>
      <c r="C16" s="25"/>
      <c r="D16" s="26"/>
      <c r="E16" s="84">
        <f>E15</f>
        <v>41927830</v>
      </c>
      <c r="F16" s="84">
        <f t="shared" ref="F16:J16" si="2">F15</f>
        <v>40510605</v>
      </c>
      <c r="G16" s="84">
        <f t="shared" si="2"/>
        <v>1417225</v>
      </c>
      <c r="H16" s="84">
        <f t="shared" si="2"/>
        <v>0</v>
      </c>
      <c r="I16" s="84">
        <f t="shared" si="2"/>
        <v>0</v>
      </c>
      <c r="J16" s="84">
        <f t="shared" si="2"/>
        <v>0</v>
      </c>
    </row>
    <row r="17" spans="1:10" ht="30" customHeight="1" thickTop="1" thickBot="1" x14ac:dyDescent="0.3">
      <c r="A17" s="30" t="s">
        <v>74</v>
      </c>
      <c r="B17" s="31"/>
      <c r="C17" s="32"/>
      <c r="D17" s="33"/>
      <c r="E17" s="86">
        <f t="shared" ref="E17:J17" si="3">+E14+E16</f>
        <v>187551130</v>
      </c>
      <c r="F17" s="86">
        <f t="shared" si="3"/>
        <v>120519401</v>
      </c>
      <c r="G17" s="86">
        <f t="shared" si="3"/>
        <v>67031729</v>
      </c>
      <c r="H17" s="86">
        <f t="shared" si="3"/>
        <v>0</v>
      </c>
      <c r="I17" s="86">
        <f t="shared" si="3"/>
        <v>0</v>
      </c>
      <c r="J17" s="86">
        <f t="shared" si="3"/>
        <v>0</v>
      </c>
    </row>
    <row r="18" spans="1:10" ht="15.75" thickTop="1" x14ac:dyDescent="0.25">
      <c r="A18" s="14" t="s">
        <v>18</v>
      </c>
      <c r="B18" s="15" t="s">
        <v>6</v>
      </c>
      <c r="C18" s="16" t="s">
        <v>19</v>
      </c>
      <c r="D18" s="28" t="s">
        <v>7</v>
      </c>
      <c r="E18" s="87">
        <f>SUM(F18:J18)</f>
        <v>5937691</v>
      </c>
      <c r="F18" s="88">
        <f>3237691+2700000</f>
        <v>5937691</v>
      </c>
      <c r="G18" s="80">
        <f>0</f>
        <v>0</v>
      </c>
      <c r="H18" s="80">
        <f>0</f>
        <v>0</v>
      </c>
      <c r="I18" s="80">
        <f>0</f>
        <v>0</v>
      </c>
      <c r="J18" s="80">
        <f>0</f>
        <v>0</v>
      </c>
    </row>
    <row r="19" spans="1:10" x14ac:dyDescent="0.25">
      <c r="A19" s="14" t="s">
        <v>18</v>
      </c>
      <c r="B19" s="34" t="s">
        <v>6</v>
      </c>
      <c r="C19" s="16" t="s">
        <v>19</v>
      </c>
      <c r="D19" s="28" t="s">
        <v>11</v>
      </c>
      <c r="E19" s="87">
        <f>SUM(F19:J19)</f>
        <v>2576000</v>
      </c>
      <c r="F19" s="88">
        <v>2576000</v>
      </c>
      <c r="G19" s="80"/>
      <c r="H19" s="80"/>
      <c r="I19" s="80"/>
      <c r="J19" s="80"/>
    </row>
    <row r="20" spans="1:10" x14ac:dyDescent="0.25">
      <c r="A20" s="14" t="s">
        <v>20</v>
      </c>
      <c r="B20" s="34" t="s">
        <v>21</v>
      </c>
      <c r="C20" s="16" t="s">
        <v>19</v>
      </c>
      <c r="D20" s="17" t="s">
        <v>7</v>
      </c>
      <c r="E20" s="87">
        <f>SUM(F20:J20)</f>
        <v>13728064</v>
      </c>
      <c r="F20" s="88">
        <v>13728064</v>
      </c>
      <c r="G20" s="80">
        <v>0</v>
      </c>
      <c r="H20" s="80">
        <v>0</v>
      </c>
      <c r="I20" s="80">
        <v>0</v>
      </c>
      <c r="J20" s="80">
        <v>0</v>
      </c>
    </row>
    <row r="21" spans="1:10" x14ac:dyDescent="0.25">
      <c r="A21" s="18" t="s">
        <v>22</v>
      </c>
      <c r="B21" s="21" t="s">
        <v>6</v>
      </c>
      <c r="C21" s="16" t="s">
        <v>19</v>
      </c>
      <c r="D21" s="17" t="s">
        <v>11</v>
      </c>
      <c r="E21" s="87">
        <f t="shared" ref="E21:E41" si="4">SUM(F21:J21)</f>
        <v>3981800</v>
      </c>
      <c r="F21" s="88">
        <v>3981800</v>
      </c>
      <c r="G21" s="80">
        <f>0</f>
        <v>0</v>
      </c>
      <c r="H21" s="80">
        <f>0</f>
        <v>0</v>
      </c>
      <c r="I21" s="80">
        <f>0</f>
        <v>0</v>
      </c>
      <c r="J21" s="80">
        <f>0</f>
        <v>0</v>
      </c>
    </row>
    <row r="22" spans="1:10" x14ac:dyDescent="0.25">
      <c r="A22" s="18" t="s">
        <v>23</v>
      </c>
      <c r="B22" s="21" t="s">
        <v>6</v>
      </c>
      <c r="C22" s="16" t="s">
        <v>19</v>
      </c>
      <c r="D22" s="17" t="s">
        <v>11</v>
      </c>
      <c r="E22" s="87">
        <f t="shared" si="4"/>
        <v>2000000</v>
      </c>
      <c r="F22" s="88">
        <v>2000000</v>
      </c>
      <c r="G22" s="80">
        <f>0</f>
        <v>0</v>
      </c>
      <c r="H22" s="80">
        <f>0</f>
        <v>0</v>
      </c>
      <c r="I22" s="80">
        <f>0</f>
        <v>0</v>
      </c>
      <c r="J22" s="80">
        <f>0</f>
        <v>0</v>
      </c>
    </row>
    <row r="23" spans="1:10" x14ac:dyDescent="0.25">
      <c r="A23" s="18" t="s">
        <v>53</v>
      </c>
      <c r="B23" s="19" t="s">
        <v>6</v>
      </c>
      <c r="C23" s="16" t="s">
        <v>19</v>
      </c>
      <c r="D23" s="17" t="s">
        <v>11</v>
      </c>
      <c r="E23" s="87">
        <f t="shared" si="4"/>
        <v>173000</v>
      </c>
      <c r="F23" s="88">
        <v>173000</v>
      </c>
      <c r="G23" s="80">
        <f>0</f>
        <v>0</v>
      </c>
      <c r="H23" s="80">
        <f>0</f>
        <v>0</v>
      </c>
      <c r="I23" s="80">
        <f>0</f>
        <v>0</v>
      </c>
      <c r="J23" s="80">
        <f>0</f>
        <v>0</v>
      </c>
    </row>
    <row r="24" spans="1:10" s="35" customFormat="1" ht="25.5" x14ac:dyDescent="0.25">
      <c r="A24" s="18" t="s">
        <v>24</v>
      </c>
      <c r="B24" s="19" t="s">
        <v>6</v>
      </c>
      <c r="C24" s="16" t="s">
        <v>19</v>
      </c>
      <c r="D24" s="17" t="s">
        <v>7</v>
      </c>
      <c r="E24" s="90">
        <f t="shared" si="4"/>
        <v>7900391</v>
      </c>
      <c r="F24" s="88">
        <v>7900391</v>
      </c>
      <c r="G24" s="80">
        <v>0</v>
      </c>
      <c r="H24" s="80">
        <f>0</f>
        <v>0</v>
      </c>
      <c r="I24" s="80">
        <f>0</f>
        <v>0</v>
      </c>
      <c r="J24" s="80">
        <f>0</f>
        <v>0</v>
      </c>
    </row>
    <row r="25" spans="1:10" s="35" customFormat="1" x14ac:dyDescent="0.25">
      <c r="A25" s="37" t="s">
        <v>25</v>
      </c>
      <c r="B25" s="36" t="s">
        <v>6</v>
      </c>
      <c r="C25" s="16" t="s">
        <v>19</v>
      </c>
      <c r="D25" s="38" t="s">
        <v>11</v>
      </c>
      <c r="E25" s="87">
        <f t="shared" si="4"/>
        <v>16600000</v>
      </c>
      <c r="F25" s="87">
        <v>16600000</v>
      </c>
      <c r="G25" s="80">
        <f>0</f>
        <v>0</v>
      </c>
      <c r="H25" s="80">
        <f>0</f>
        <v>0</v>
      </c>
      <c r="I25" s="80">
        <f>0</f>
        <v>0</v>
      </c>
      <c r="J25" s="80">
        <f>0</f>
        <v>0</v>
      </c>
    </row>
    <row r="26" spans="1:10" s="27" customFormat="1" ht="15.75" thickBot="1" x14ac:dyDescent="0.3">
      <c r="A26" s="23" t="s">
        <v>26</v>
      </c>
      <c r="B26" s="24"/>
      <c r="C26" s="25"/>
      <c r="D26" s="26"/>
      <c r="E26" s="85">
        <f t="shared" ref="E26:J26" si="5">SUM(E18:E25)</f>
        <v>52896946</v>
      </c>
      <c r="F26" s="91">
        <f t="shared" si="5"/>
        <v>52896946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</row>
    <row r="27" spans="1:10" ht="15.75" thickTop="1" x14ac:dyDescent="0.25">
      <c r="A27" s="14" t="s">
        <v>27</v>
      </c>
      <c r="B27" s="15" t="s">
        <v>6</v>
      </c>
      <c r="C27" s="16" t="s">
        <v>28</v>
      </c>
      <c r="D27" s="28" t="s">
        <v>11</v>
      </c>
      <c r="E27" s="87">
        <f t="shared" si="4"/>
        <v>600000</v>
      </c>
      <c r="F27" s="80">
        <v>600000</v>
      </c>
      <c r="G27" s="80">
        <f>0</f>
        <v>0</v>
      </c>
      <c r="H27" s="80">
        <f>0</f>
        <v>0</v>
      </c>
      <c r="I27" s="80">
        <f>0</f>
        <v>0</v>
      </c>
      <c r="J27" s="80">
        <f>0</f>
        <v>0</v>
      </c>
    </row>
    <row r="28" spans="1:10" x14ac:dyDescent="0.25">
      <c r="A28" s="42" t="s">
        <v>29</v>
      </c>
      <c r="B28" s="15" t="s">
        <v>6</v>
      </c>
      <c r="C28" s="43" t="s">
        <v>28</v>
      </c>
      <c r="D28" s="17" t="s">
        <v>11</v>
      </c>
      <c r="E28" s="87">
        <f t="shared" si="4"/>
        <v>1850000</v>
      </c>
      <c r="F28" s="80">
        <v>1850000</v>
      </c>
      <c r="G28" s="80">
        <f>0</f>
        <v>0</v>
      </c>
      <c r="H28" s="80">
        <f>0</f>
        <v>0</v>
      </c>
      <c r="I28" s="80">
        <f>0</f>
        <v>0</v>
      </c>
      <c r="J28" s="80">
        <f>0</f>
        <v>0</v>
      </c>
    </row>
    <row r="29" spans="1:10" x14ac:dyDescent="0.25">
      <c r="A29" s="18" t="s">
        <v>30</v>
      </c>
      <c r="B29" s="15" t="s">
        <v>6</v>
      </c>
      <c r="C29" s="41" t="s">
        <v>28</v>
      </c>
      <c r="D29" s="17" t="s">
        <v>11</v>
      </c>
      <c r="E29" s="87">
        <f t="shared" si="4"/>
        <v>3455000</v>
      </c>
      <c r="F29" s="83">
        <v>3455000</v>
      </c>
      <c r="G29" s="80">
        <f>0</f>
        <v>0</v>
      </c>
      <c r="H29" s="80">
        <f>0</f>
        <v>0</v>
      </c>
      <c r="I29" s="80">
        <f>0</f>
        <v>0</v>
      </c>
      <c r="J29" s="80">
        <f>0</f>
        <v>0</v>
      </c>
    </row>
    <row r="30" spans="1:10" ht="15" customHeight="1" x14ac:dyDescent="0.25">
      <c r="A30" s="18" t="s">
        <v>31</v>
      </c>
      <c r="B30" s="15" t="s">
        <v>32</v>
      </c>
      <c r="C30" s="41" t="s">
        <v>16</v>
      </c>
      <c r="D30" s="17" t="s">
        <v>7</v>
      </c>
      <c r="E30" s="87">
        <f t="shared" ref="E30" si="6">SUM(F30:J30)</f>
        <v>1000000</v>
      </c>
      <c r="F30" s="83">
        <v>1000000</v>
      </c>
      <c r="G30" s="80">
        <f>0</f>
        <v>0</v>
      </c>
      <c r="H30" s="80">
        <f>0</f>
        <v>0</v>
      </c>
      <c r="I30" s="80">
        <f>0</f>
        <v>0</v>
      </c>
      <c r="J30" s="80">
        <f>0</f>
        <v>0</v>
      </c>
    </row>
    <row r="31" spans="1:10" x14ac:dyDescent="0.25">
      <c r="A31" s="18" t="s">
        <v>33</v>
      </c>
      <c r="B31" s="36" t="s">
        <v>6</v>
      </c>
      <c r="C31" s="41" t="s">
        <v>28</v>
      </c>
      <c r="D31" s="17" t="s">
        <v>11</v>
      </c>
      <c r="E31" s="87">
        <f t="shared" si="4"/>
        <v>1753804</v>
      </c>
      <c r="F31" s="92">
        <v>1753804</v>
      </c>
      <c r="G31" s="80">
        <f>0</f>
        <v>0</v>
      </c>
      <c r="H31" s="80">
        <f>0</f>
        <v>0</v>
      </c>
      <c r="I31" s="80">
        <f>0</f>
        <v>0</v>
      </c>
      <c r="J31" s="80">
        <f>0</f>
        <v>0</v>
      </c>
    </row>
    <row r="32" spans="1:10" x14ac:dyDescent="0.25">
      <c r="A32" s="123" t="s">
        <v>81</v>
      </c>
      <c r="B32" s="124" t="s">
        <v>77</v>
      </c>
      <c r="C32" s="41" t="s">
        <v>28</v>
      </c>
      <c r="D32" s="17" t="s">
        <v>7</v>
      </c>
      <c r="E32" s="125">
        <v>800000</v>
      </c>
      <c r="F32" s="125">
        <v>800000</v>
      </c>
      <c r="G32" s="83">
        <f>0</f>
        <v>0</v>
      </c>
      <c r="H32" s="80">
        <f>0</f>
        <v>0</v>
      </c>
      <c r="I32" s="80">
        <f>0</f>
        <v>0</v>
      </c>
      <c r="J32" s="80">
        <f>0</f>
        <v>0</v>
      </c>
    </row>
    <row r="33" spans="1:34" s="76" customFormat="1" ht="15.75" thickBot="1" x14ac:dyDescent="0.3">
      <c r="A33" s="75" t="s">
        <v>34</v>
      </c>
      <c r="B33" s="39"/>
      <c r="C33" s="40"/>
      <c r="D33" s="44"/>
      <c r="E33" s="93">
        <f>SUM(F33:J33)</f>
        <v>9458804</v>
      </c>
      <c r="F33" s="94">
        <f>SUM(F27:F32)</f>
        <v>9458804</v>
      </c>
      <c r="G33" s="95">
        <f>SUM(G27:G31)</f>
        <v>0</v>
      </c>
      <c r="H33" s="96">
        <f>SUM(H27:H31)</f>
        <v>0</v>
      </c>
      <c r="I33" s="96">
        <f>SUM(I27:I31)</f>
        <v>0</v>
      </c>
      <c r="J33" s="96">
        <f>SUM(J27:J31)</f>
        <v>0</v>
      </c>
    </row>
    <row r="34" spans="1:34" ht="15.75" outlineLevel="1" thickTop="1" x14ac:dyDescent="0.25">
      <c r="A34" s="45" t="s">
        <v>35</v>
      </c>
      <c r="B34" s="15" t="s">
        <v>36</v>
      </c>
      <c r="C34" s="43"/>
      <c r="D34" s="17"/>
      <c r="E34" s="87">
        <f t="shared" si="4"/>
        <v>1226136</v>
      </c>
      <c r="F34" s="80">
        <v>1226136</v>
      </c>
      <c r="G34" s="80">
        <f>0</f>
        <v>0</v>
      </c>
      <c r="H34" s="80">
        <f>0</f>
        <v>0</v>
      </c>
      <c r="I34" s="80">
        <f>0</f>
        <v>0</v>
      </c>
      <c r="J34" s="80">
        <f>0</f>
        <v>0</v>
      </c>
    </row>
    <row r="35" spans="1:34" outlineLevel="1" x14ac:dyDescent="0.25">
      <c r="A35" s="46" t="s">
        <v>37</v>
      </c>
      <c r="B35" s="15" t="s">
        <v>38</v>
      </c>
      <c r="C35" s="43"/>
      <c r="D35" s="17"/>
      <c r="E35" s="87">
        <f t="shared" si="4"/>
        <v>2082359</v>
      </c>
      <c r="F35" s="80">
        <v>2082359</v>
      </c>
      <c r="G35" s="80">
        <f>0</f>
        <v>0</v>
      </c>
      <c r="H35" s="80">
        <f>0</f>
        <v>0</v>
      </c>
      <c r="I35" s="80">
        <f>0</f>
        <v>0</v>
      </c>
      <c r="J35" s="80">
        <f>0</f>
        <v>0</v>
      </c>
    </row>
    <row r="36" spans="1:34" outlineLevel="1" x14ac:dyDescent="0.25">
      <c r="A36" s="46" t="s">
        <v>35</v>
      </c>
      <c r="B36" s="15" t="s">
        <v>39</v>
      </c>
      <c r="C36" s="41"/>
      <c r="D36" s="17"/>
      <c r="E36" s="87">
        <f t="shared" si="4"/>
        <v>358685</v>
      </c>
      <c r="F36" s="80">
        <v>358685</v>
      </c>
      <c r="G36" s="80">
        <f>0</f>
        <v>0</v>
      </c>
      <c r="H36" s="80">
        <f>0</f>
        <v>0</v>
      </c>
      <c r="I36" s="80">
        <f>0</f>
        <v>0</v>
      </c>
      <c r="J36" s="80">
        <f>0</f>
        <v>0</v>
      </c>
    </row>
    <row r="37" spans="1:34" s="27" customFormat="1" x14ac:dyDescent="0.25">
      <c r="A37" s="14" t="s">
        <v>35</v>
      </c>
      <c r="B37" s="47" t="s">
        <v>40</v>
      </c>
      <c r="C37" s="48"/>
      <c r="D37" s="70" t="s">
        <v>7</v>
      </c>
      <c r="E37" s="97">
        <f>SUM(F37:J37)</f>
        <v>3667180</v>
      </c>
      <c r="F37" s="98">
        <f>SUM(F34:F36)</f>
        <v>3667180</v>
      </c>
      <c r="G37" s="98">
        <f>0</f>
        <v>0</v>
      </c>
      <c r="H37" s="98">
        <f>0</f>
        <v>0</v>
      </c>
      <c r="I37" s="98">
        <f>0</f>
        <v>0</v>
      </c>
      <c r="J37" s="98">
        <f>0</f>
        <v>0</v>
      </c>
    </row>
    <row r="38" spans="1:34" hidden="1" outlineLevel="1" x14ac:dyDescent="0.25">
      <c r="A38" s="46" t="s">
        <v>41</v>
      </c>
      <c r="B38" s="15" t="s">
        <v>6</v>
      </c>
      <c r="C38" s="43"/>
      <c r="D38" s="17" t="s">
        <v>7</v>
      </c>
      <c r="E38" s="90">
        <v>991705</v>
      </c>
      <c r="F38" s="79">
        <v>556922</v>
      </c>
      <c r="G38" s="79">
        <v>434841</v>
      </c>
      <c r="H38" s="80">
        <f>0</f>
        <v>0</v>
      </c>
      <c r="I38" s="80">
        <f>0</f>
        <v>0</v>
      </c>
      <c r="J38" s="80">
        <f>0</f>
        <v>0</v>
      </c>
    </row>
    <row r="39" spans="1:34" hidden="1" outlineLevel="1" x14ac:dyDescent="0.25">
      <c r="A39" s="46" t="s">
        <v>42</v>
      </c>
      <c r="B39" s="15" t="s">
        <v>12</v>
      </c>
      <c r="C39" s="43"/>
      <c r="D39" s="17" t="s">
        <v>7</v>
      </c>
      <c r="E39" s="90">
        <f t="shared" si="4"/>
        <v>332367</v>
      </c>
      <c r="F39" s="79">
        <v>332367</v>
      </c>
      <c r="G39" s="79">
        <v>0</v>
      </c>
      <c r="H39" s="80">
        <f>0</f>
        <v>0</v>
      </c>
      <c r="I39" s="80">
        <f>0</f>
        <v>0</v>
      </c>
      <c r="J39" s="80">
        <f>0</f>
        <v>0</v>
      </c>
    </row>
    <row r="40" spans="1:34" hidden="1" outlineLevel="1" x14ac:dyDescent="0.25">
      <c r="A40" s="46" t="s">
        <v>41</v>
      </c>
      <c r="B40" s="15" t="s">
        <v>21</v>
      </c>
      <c r="C40" s="43"/>
      <c r="D40" s="17" t="s">
        <v>7</v>
      </c>
      <c r="E40" s="90">
        <f t="shared" si="4"/>
        <v>57250</v>
      </c>
      <c r="F40" s="79">
        <f>57250</f>
        <v>57250</v>
      </c>
      <c r="G40" s="79">
        <v>0</v>
      </c>
      <c r="H40" s="80">
        <f>0</f>
        <v>0</v>
      </c>
      <c r="I40" s="80">
        <f>0</f>
        <v>0</v>
      </c>
      <c r="J40" s="80">
        <f>0</f>
        <v>0</v>
      </c>
    </row>
    <row r="41" spans="1:34" s="27" customFormat="1" collapsed="1" x14ac:dyDescent="0.25">
      <c r="A41" s="14" t="s">
        <v>41</v>
      </c>
      <c r="B41" s="47" t="s">
        <v>40</v>
      </c>
      <c r="C41" s="48"/>
      <c r="D41" s="70" t="s">
        <v>7</v>
      </c>
      <c r="E41" s="99">
        <f t="shared" si="4"/>
        <v>1381380</v>
      </c>
      <c r="F41" s="100">
        <f>SUM(F38:F40)</f>
        <v>946539</v>
      </c>
      <c r="G41" s="100">
        <f>SUM(G38:G40)</f>
        <v>434841</v>
      </c>
      <c r="H41" s="98">
        <f>0</f>
        <v>0</v>
      </c>
      <c r="I41" s="98">
        <f>0</f>
        <v>0</v>
      </c>
      <c r="J41" s="98">
        <f>0</f>
        <v>0</v>
      </c>
    </row>
    <row r="42" spans="1:34" s="27" customFormat="1" hidden="1" outlineLevel="1" x14ac:dyDescent="0.25">
      <c r="A42" s="45" t="s">
        <v>58</v>
      </c>
      <c r="B42" s="15" t="s">
        <v>6</v>
      </c>
      <c r="C42" s="43"/>
      <c r="D42" s="17" t="s">
        <v>7</v>
      </c>
      <c r="E42" s="87">
        <f t="shared" ref="E42:E45" si="7">SUM(F42:J42)</f>
        <v>535244</v>
      </c>
      <c r="F42" s="80">
        <v>535244</v>
      </c>
      <c r="G42" s="80">
        <f>0</f>
        <v>0</v>
      </c>
      <c r="H42" s="80">
        <f>0</f>
        <v>0</v>
      </c>
      <c r="I42" s="80">
        <f>0</f>
        <v>0</v>
      </c>
      <c r="J42" s="80">
        <f>0</f>
        <v>0</v>
      </c>
    </row>
    <row r="43" spans="1:34" s="27" customFormat="1" hidden="1" outlineLevel="1" x14ac:dyDescent="0.25">
      <c r="A43" s="46" t="s">
        <v>58</v>
      </c>
      <c r="B43" s="15" t="s">
        <v>59</v>
      </c>
      <c r="C43" s="43"/>
      <c r="D43" s="17" t="s">
        <v>7</v>
      </c>
      <c r="E43" s="87">
        <f t="shared" si="7"/>
        <v>0</v>
      </c>
      <c r="F43" s="80">
        <v>0</v>
      </c>
      <c r="G43" s="80">
        <f>0</f>
        <v>0</v>
      </c>
      <c r="H43" s="80">
        <f>0</f>
        <v>0</v>
      </c>
      <c r="I43" s="80">
        <f>0</f>
        <v>0</v>
      </c>
      <c r="J43" s="80">
        <f>0</f>
        <v>0</v>
      </c>
    </row>
    <row r="44" spans="1:34" s="27" customFormat="1" hidden="1" outlineLevel="1" x14ac:dyDescent="0.25">
      <c r="A44" s="46" t="s">
        <v>58</v>
      </c>
      <c r="B44" s="15" t="s">
        <v>60</v>
      </c>
      <c r="C44" s="41"/>
      <c r="D44" s="17" t="s">
        <v>7</v>
      </c>
      <c r="E44" s="87">
        <f t="shared" si="7"/>
        <v>0</v>
      </c>
      <c r="F44" s="80">
        <v>0</v>
      </c>
      <c r="G44" s="80">
        <f>0</f>
        <v>0</v>
      </c>
      <c r="H44" s="80">
        <f>0</f>
        <v>0</v>
      </c>
      <c r="I44" s="80">
        <f>0</f>
        <v>0</v>
      </c>
      <c r="J44" s="80">
        <f>0</f>
        <v>0</v>
      </c>
    </row>
    <row r="45" spans="1:34" s="27" customFormat="1" ht="15.75" collapsed="1" thickBot="1" x14ac:dyDescent="0.3">
      <c r="A45" s="14" t="s">
        <v>61</v>
      </c>
      <c r="B45" s="47" t="s">
        <v>40</v>
      </c>
      <c r="C45" s="48"/>
      <c r="D45" s="70" t="s">
        <v>7</v>
      </c>
      <c r="E45" s="97">
        <f t="shared" si="7"/>
        <v>535244</v>
      </c>
      <c r="F45" s="98">
        <f>SUM(F42:F44)</f>
        <v>535244</v>
      </c>
      <c r="G45" s="98">
        <f>0</f>
        <v>0</v>
      </c>
      <c r="H45" s="101">
        <f>0</f>
        <v>0</v>
      </c>
      <c r="I45" s="102">
        <f>0</f>
        <v>0</v>
      </c>
      <c r="J45" s="102">
        <f>0</f>
        <v>0</v>
      </c>
    </row>
    <row r="46" spans="1:34" s="53" customFormat="1" ht="15.75" thickBot="1" x14ac:dyDescent="0.3">
      <c r="A46" s="49" t="s">
        <v>43</v>
      </c>
      <c r="B46" s="50"/>
      <c r="C46" s="51"/>
      <c r="D46" s="52"/>
      <c r="E46" s="103">
        <f t="shared" ref="E46:J46" si="8">E26+E17+E41+E33+E37+E45</f>
        <v>255490684</v>
      </c>
      <c r="F46" s="104">
        <f t="shared" si="8"/>
        <v>188024114</v>
      </c>
      <c r="G46" s="103">
        <f t="shared" si="8"/>
        <v>67466570</v>
      </c>
      <c r="H46" s="105">
        <f t="shared" si="8"/>
        <v>0</v>
      </c>
      <c r="I46" s="106">
        <f t="shared" si="8"/>
        <v>0</v>
      </c>
      <c r="J46" s="106">
        <f t="shared" si="8"/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27" customFormat="1" x14ac:dyDescent="0.25">
      <c r="A47" s="54"/>
      <c r="B47" s="55"/>
      <c r="C47" s="56"/>
      <c r="D47" s="57"/>
      <c r="E47" s="107"/>
      <c r="F47" s="108"/>
      <c r="G47" s="108"/>
      <c r="H47" s="108"/>
      <c r="I47" s="108"/>
      <c r="J47" s="108"/>
    </row>
    <row r="48" spans="1:34" x14ac:dyDescent="0.25">
      <c r="A48" s="14" t="s">
        <v>44</v>
      </c>
      <c r="B48" s="15" t="s">
        <v>45</v>
      </c>
      <c r="C48" s="16" t="s">
        <v>16</v>
      </c>
      <c r="D48" s="28"/>
      <c r="E48" s="87">
        <f t="shared" ref="E48" si="9">SUM(F48:J48)</f>
        <v>3227714</v>
      </c>
      <c r="F48" s="87">
        <v>2478887</v>
      </c>
      <c r="G48" s="87">
        <v>600379</v>
      </c>
      <c r="H48" s="89">
        <v>0</v>
      </c>
      <c r="I48" s="87">
        <v>148448</v>
      </c>
      <c r="J48" s="89"/>
    </row>
    <row r="49" spans="1:10" x14ac:dyDescent="0.25">
      <c r="A49" s="14" t="s">
        <v>62</v>
      </c>
      <c r="B49" s="15" t="s">
        <v>65</v>
      </c>
      <c r="C49" s="16" t="s">
        <v>63</v>
      </c>
      <c r="D49" s="28" t="s">
        <v>7</v>
      </c>
      <c r="E49" s="87">
        <f>SUM(F49:J49)</f>
        <v>4022000</v>
      </c>
      <c r="F49" s="87">
        <v>4022000</v>
      </c>
      <c r="G49" s="87">
        <f>0</f>
        <v>0</v>
      </c>
      <c r="H49" s="89">
        <f>0</f>
        <v>0</v>
      </c>
      <c r="I49" s="87">
        <f>0</f>
        <v>0</v>
      </c>
      <c r="J49" s="89">
        <f>0</f>
        <v>0</v>
      </c>
    </row>
    <row r="50" spans="1:10" x14ac:dyDescent="0.25">
      <c r="A50" s="18" t="s">
        <v>79</v>
      </c>
      <c r="B50" s="19" t="s">
        <v>78</v>
      </c>
      <c r="C50" s="41" t="s">
        <v>80</v>
      </c>
      <c r="D50" s="17" t="s">
        <v>7</v>
      </c>
      <c r="E50" s="90">
        <f t="shared" ref="E50:E54" si="10">SUM(F50:J50)</f>
        <v>420000</v>
      </c>
      <c r="F50" s="80">
        <v>420000</v>
      </c>
      <c r="G50" s="80">
        <v>0</v>
      </c>
      <c r="H50" s="79">
        <v>0</v>
      </c>
      <c r="I50" s="80">
        <v>0</v>
      </c>
      <c r="J50" s="80">
        <v>0</v>
      </c>
    </row>
    <row r="51" spans="1:10" x14ac:dyDescent="0.25">
      <c r="A51" s="18" t="s">
        <v>47</v>
      </c>
      <c r="B51" s="19" t="s">
        <v>46</v>
      </c>
      <c r="C51" s="41" t="s">
        <v>28</v>
      </c>
      <c r="D51" s="17" t="s">
        <v>7</v>
      </c>
      <c r="E51" s="87">
        <f t="shared" si="10"/>
        <v>993500</v>
      </c>
      <c r="F51" s="80">
        <v>0</v>
      </c>
      <c r="G51" s="80">
        <v>0</v>
      </c>
      <c r="H51" s="80">
        <v>993500</v>
      </c>
      <c r="I51" s="80">
        <v>0</v>
      </c>
      <c r="J51" s="80">
        <v>0</v>
      </c>
    </row>
    <row r="52" spans="1:10" x14ac:dyDescent="0.25">
      <c r="A52" s="58" t="s">
        <v>48</v>
      </c>
      <c r="B52" s="59" t="s">
        <v>49</v>
      </c>
      <c r="C52" s="60" t="s">
        <v>16</v>
      </c>
      <c r="D52" s="61"/>
      <c r="E52" s="109">
        <f t="shared" si="10"/>
        <v>1000000</v>
      </c>
      <c r="F52" s="109">
        <f>0</f>
        <v>0</v>
      </c>
      <c r="G52" s="110">
        <v>1000000</v>
      </c>
      <c r="H52" s="110">
        <f>0</f>
        <v>0</v>
      </c>
      <c r="I52" s="110">
        <f>0</f>
        <v>0</v>
      </c>
      <c r="J52" s="110">
        <f>0</f>
        <v>0</v>
      </c>
    </row>
    <row r="53" spans="1:10" x14ac:dyDescent="0.25">
      <c r="A53" s="58" t="s">
        <v>50</v>
      </c>
      <c r="B53" s="59" t="s">
        <v>51</v>
      </c>
      <c r="C53" s="60" t="s">
        <v>16</v>
      </c>
      <c r="D53" s="62"/>
      <c r="E53" s="111">
        <f t="shared" si="10"/>
        <v>0</v>
      </c>
      <c r="F53" s="109">
        <v>0</v>
      </c>
      <c r="G53" s="112">
        <v>0</v>
      </c>
      <c r="H53" s="113">
        <v>0</v>
      </c>
      <c r="I53" s="113">
        <v>0</v>
      </c>
      <c r="J53" s="113">
        <v>0</v>
      </c>
    </row>
    <row r="54" spans="1:10" ht="15.75" thickBot="1" x14ac:dyDescent="0.3">
      <c r="A54" s="63" t="s">
        <v>52</v>
      </c>
      <c r="B54" s="64"/>
      <c r="C54" s="65"/>
      <c r="D54" s="65"/>
      <c r="E54" s="114">
        <f t="shared" si="10"/>
        <v>9663214</v>
      </c>
      <c r="F54" s="115">
        <f>SUM(F48:F53)</f>
        <v>6920887</v>
      </c>
      <c r="G54" s="114">
        <f>SUM(G48:G53)</f>
        <v>1600379</v>
      </c>
      <c r="H54" s="115">
        <f>SUM(H48:H53)</f>
        <v>993500</v>
      </c>
      <c r="I54" s="116">
        <f>SUM(I48:I53)</f>
        <v>148448</v>
      </c>
      <c r="J54" s="114">
        <f>SUM(J48:J53)</f>
        <v>0</v>
      </c>
    </row>
    <row r="55" spans="1:10" ht="16.5" thickTop="1" thickBot="1" x14ac:dyDescent="0.3"/>
    <row r="56" spans="1:10" ht="15" customHeight="1" x14ac:dyDescent="0.25">
      <c r="A56" s="8" t="s">
        <v>54</v>
      </c>
      <c r="B56" s="9" t="s">
        <v>55</v>
      </c>
      <c r="C56" s="71" t="s">
        <v>56</v>
      </c>
    </row>
    <row r="57" spans="1:10" ht="15.75" thickBot="1" x14ac:dyDescent="0.3">
      <c r="A57" s="72" t="s">
        <v>57</v>
      </c>
      <c r="B57" s="73" t="s">
        <v>45</v>
      </c>
      <c r="C57" s="74">
        <v>56</v>
      </c>
    </row>
    <row r="59" spans="1:10" ht="29.25" customHeight="1" x14ac:dyDescent="0.25"/>
    <row r="67" spans="4:8" x14ac:dyDescent="0.25">
      <c r="E67" s="78"/>
    </row>
    <row r="68" spans="4:8" x14ac:dyDescent="0.25">
      <c r="H68" s="77"/>
    </row>
    <row r="71" spans="4:8" x14ac:dyDescent="0.25">
      <c r="D71" s="66"/>
    </row>
  </sheetData>
  <mergeCells count="3">
    <mergeCell ref="A2:J2"/>
    <mergeCell ref="B3:F3"/>
    <mergeCell ref="E5:J5"/>
  </mergeCells>
  <pageMargins left="1" right="0" top="0" bottom="0.25" header="0.3" footer="0.05"/>
  <pageSetup scale="74" orientation="portrait" horizontalDpi="300" verticalDpi="300" r:id="rId1"/>
  <headerFooter>
    <oddFooter>&amp;L&amp;A&amp;C&amp;D  &amp;T&amp;ROBA:CG</oddFooter>
  </headerFooter>
  <ignoredErrors>
    <ignoredError sqref="E26 I14:J14 G26:J26 G33:J33 E30" formula="1"/>
    <ignoredError sqref="E5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Nov25 Legal Serv Construct </vt:lpstr>
      <vt:lpstr>'Nov25 Legal Serv Construct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</dc:creator>
  <cp:lastModifiedBy>NYC DSS</cp:lastModifiedBy>
  <dcterms:created xsi:type="dcterms:W3CDTF">2023-05-01T14:14:58Z</dcterms:created>
  <dcterms:modified xsi:type="dcterms:W3CDTF">2023-11-29T20:03:45Z</dcterms:modified>
</cp:coreProperties>
</file>