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ICSA-ODVEIS\ODVEIS\Mayor's Office to Combat Domestic Violence\FY24\ENDGBV Budget for City Council\"/>
    </mc:Choice>
  </mc:AlternateContent>
  <xr:revisionPtr revIDLastSave="0" documentId="13_ncr:1_{FC265585-0479-428A-A53D-DFF32F424B20}" xr6:coauthVersionLast="47" xr6:coauthVersionMax="47" xr10:uidLastSave="{00000000-0000-0000-0000-000000000000}"/>
  <bookViews>
    <workbookView xWindow="-120" yWindow="-120" windowWidth="24240" windowHeight="13140" xr2:uid="{FF09345F-4ECA-4558-919E-7BC9DB31AFA4}"/>
  </bookViews>
  <sheets>
    <sheet name="NOV25" sheetId="8" r:id="rId1"/>
  </sheets>
  <externalReferences>
    <externalReference r:id="rId2"/>
  </externalReferences>
  <definedNames>
    <definedName name="__obc509">'[1]FY13 4 Yr budget-HRA'!#REF!</definedName>
    <definedName name="__obc512">'[1]FY13 4 Yr budget-HRA'!#REF!</definedName>
    <definedName name="__obc518">'[1]FY13 4 Yr budget-HRA'!#REF!</definedName>
    <definedName name="__obc649">'[1]FY13 4 Yr budget-HRA'!#REF!</definedName>
    <definedName name="__obc662">'[1]FY13 4 Yr budget-HRA'!#REF!</definedName>
    <definedName name="_obc500">#REF!</definedName>
    <definedName name="_obc509">#REF!</definedName>
    <definedName name="_obc512">#REF!</definedName>
    <definedName name="_obc518">#REF!</definedName>
    <definedName name="_obc647">#REF!</definedName>
    <definedName name="_obc649">#REF!</definedName>
    <definedName name="_obc662">#REF!</definedName>
    <definedName name="_OC512">#REF!</definedName>
    <definedName name="_OC516">#REF!</definedName>
    <definedName name="_OC518">#REF!</definedName>
    <definedName name="_OC662">#REF!</definedName>
    <definedName name="anscount" hidden="1">1</definedName>
    <definedName name="obc510obc511">#REF!</definedName>
    <definedName name="obc513obc514obc516">#REF!</definedName>
    <definedName name="obc519obc641">#REF!</definedName>
    <definedName name="obc650obc651">#REF!</definedName>
    <definedName name="OC500OC509">#REF!</definedName>
    <definedName name="OC510OC511">#REF!</definedName>
    <definedName name="OC513OC514">#REF!</definedName>
    <definedName name="OC519OC641">#REF!</definedName>
    <definedName name="OC647OC649">#REF!</definedName>
    <definedName name="OC650OC651">#REF!</definedName>
    <definedName name="_xlnm.Print_Area" localSheetId="0">'NOV25'!$B$2:$F$29</definedName>
    <definedName name="Print_Objects">#REF!</definedName>
    <definedName name="print_summary">#REF!</definedName>
    <definedName name="sencount" hidden="1">1</definedName>
    <definedName name="SUMMARY1">#REF!</definedName>
    <definedName name="SUMMARY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C6" i="8"/>
  <c r="C15" i="8" l="1"/>
  <c r="C8" i="8" l="1"/>
  <c r="D7" i="8"/>
  <c r="D23" i="8"/>
  <c r="D25" i="8" s="1"/>
  <c r="D16" i="8"/>
  <c r="D14" i="8"/>
  <c r="C14" i="8"/>
  <c r="D12" i="8"/>
  <c r="D11" i="8"/>
  <c r="D18" i="8" s="1"/>
  <c r="C23" i="8"/>
  <c r="C25" i="8" s="1"/>
  <c r="C16" i="8"/>
  <c r="C12" i="8"/>
  <c r="C11" i="8"/>
  <c r="C7" i="8"/>
  <c r="D8" i="8" l="1"/>
  <c r="D20" i="8" s="1"/>
  <c r="D27" i="8" s="1"/>
  <c r="C18" i="8"/>
  <c r="C20" i="8" s="1"/>
  <c r="C27" i="8" s="1"/>
</calcChain>
</file>

<file path=xl/sharedStrings.xml><?xml version="1.0" encoding="utf-8"?>
<sst xmlns="http://schemas.openxmlformats.org/spreadsheetml/2006/main" count="33" uniqueCount="28">
  <si>
    <t>Total ENDGBV Budget</t>
  </si>
  <si>
    <t>Total MOCJ</t>
  </si>
  <si>
    <t>0505</t>
  </si>
  <si>
    <t>002</t>
  </si>
  <si>
    <t>FJC Expanded Hours</t>
  </si>
  <si>
    <t>0501</t>
  </si>
  <si>
    <t>FJC Contracts</t>
  </si>
  <si>
    <t>OTPS - FJC Contracts at MOCJ</t>
  </si>
  <si>
    <t>Total</t>
  </si>
  <si>
    <t>OTPS Subtotal</t>
  </si>
  <si>
    <t>Home+</t>
  </si>
  <si>
    <t>Family Violence</t>
  </si>
  <si>
    <t>Abusive Partner Intervention (Int. Violence at Home)</t>
  </si>
  <si>
    <t>RAPP expansion and Early RAPP</t>
  </si>
  <si>
    <t>Legal Services, Housing Training, FJCs Security/Maintenance, and  FJC Mental Health</t>
  </si>
  <si>
    <t>Central Office/IT</t>
  </si>
  <si>
    <t>OTPS</t>
  </si>
  <si>
    <t>PS Subtotal</t>
  </si>
  <si>
    <t>MO Staff IC</t>
  </si>
  <si>
    <t>PS Funding/Overtime</t>
  </si>
  <si>
    <t>Housing Blueprint</t>
  </si>
  <si>
    <t>0808/0809</t>
  </si>
  <si>
    <t>FY25+</t>
  </si>
  <si>
    <t>PS - 80 HC</t>
  </si>
  <si>
    <t>ENDGBV Budget - NOV 25 Budget Plan</t>
  </si>
  <si>
    <t>FY24</t>
  </si>
  <si>
    <t>UA</t>
  </si>
  <si>
    <t>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</si>
</sst>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_(* #,##0_);_(* \(#,##0\);_(* &quot;-&quot;??_);_(@_)"/>
    <numFmt numFmtId="166" formatCode="&quot;$&quot;#,##0.000,,"/>
    <numFmt numFmtId="167" formatCode="&quot;$&quot;#,##0.00"/>
    <numFmt numFmtId="168" formatCode="&quot;$&quot;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43" fontId="0" fillId="0" borderId="0" xfId="1" applyFont="1"/>
    <xf numFmtId="3" fontId="0" fillId="0" borderId="0" xfId="0" applyNumberFormat="1"/>
    <xf numFmtId="43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5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/>
    <xf numFmtId="43" fontId="3" fillId="2" borderId="10" xfId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5" xfId="0" applyFont="1" applyBorder="1"/>
    <xf numFmtId="0" fontId="0" fillId="0" borderId="3" xfId="0" applyBorder="1"/>
    <xf numFmtId="0" fontId="3" fillId="0" borderId="9" xfId="0" applyFont="1" applyBorder="1" applyAlignment="1">
      <alignment horizontal="left"/>
    </xf>
    <xf numFmtId="0" fontId="2" fillId="0" borderId="11" xfId="0" quotePrefix="1" applyFont="1" applyBorder="1" applyAlignment="1">
      <alignment horizontal="center"/>
    </xf>
    <xf numFmtId="166" fontId="2" fillId="0" borderId="4" xfId="0" applyNumberFormat="1" applyFont="1" applyBorder="1"/>
    <xf numFmtId="166" fontId="3" fillId="0" borderId="10" xfId="0" applyNumberFormat="1" applyFont="1" applyBorder="1"/>
    <xf numFmtId="0" fontId="5" fillId="0" borderId="10" xfId="0" quotePrefix="1" applyFont="1" applyBorder="1" applyAlignment="1">
      <alignment horizontal="center"/>
    </xf>
    <xf numFmtId="0" fontId="6" fillId="0" borderId="4" xfId="0" applyFont="1" applyBorder="1"/>
    <xf numFmtId="0" fontId="7" fillId="0" borderId="10" xfId="0" applyFont="1" applyBorder="1" applyAlignment="1">
      <alignment horizontal="center"/>
    </xf>
    <xf numFmtId="0" fontId="8" fillId="0" borderId="5" xfId="0" applyFont="1" applyBorder="1"/>
    <xf numFmtId="167" fontId="2" fillId="0" borderId="4" xfId="0" applyNumberFormat="1" applyFont="1" applyBorder="1"/>
    <xf numFmtId="167" fontId="3" fillId="2" borderId="7" xfId="1" applyNumberFormat="1" applyFont="1" applyFill="1" applyBorder="1" applyAlignment="1">
      <alignment horizontal="right"/>
    </xf>
    <xf numFmtId="165" fontId="0" fillId="0" borderId="0" xfId="1" applyNumberFormat="1" applyFont="1" applyBorder="1"/>
    <xf numFmtId="43" fontId="0" fillId="0" borderId="0" xfId="1" applyFont="1" applyBorder="1"/>
    <xf numFmtId="166" fontId="7" fillId="0" borderId="0" xfId="0" applyNumberFormat="1" applyFont="1" applyBorder="1"/>
    <xf numFmtId="166" fontId="2" fillId="0" borderId="0" xfId="0" applyNumberFormat="1" applyFont="1" applyBorder="1"/>
    <xf numFmtId="166" fontId="2" fillId="0" borderId="12" xfId="0" applyNumberFormat="1" applyFont="1" applyBorder="1"/>
    <xf numFmtId="168" fontId="0" fillId="0" borderId="0" xfId="0" applyNumberFormat="1"/>
    <xf numFmtId="166" fontId="0" fillId="0" borderId="0" xfId="0" applyNumberFormat="1"/>
    <xf numFmtId="0" fontId="0" fillId="3" borderId="0" xfId="0" applyFill="1" applyBorder="1"/>
    <xf numFmtId="0" fontId="2" fillId="0" borderId="0" xfId="0" quotePrefix="1" applyFont="1" applyAlignment="1">
      <alignment horizontal="center"/>
    </xf>
    <xf numFmtId="166" fontId="2" fillId="0" borderId="0" xfId="0" applyNumberFormat="1" applyFont="1"/>
    <xf numFmtId="167" fontId="3" fillId="0" borderId="0" xfId="0" applyNumberFormat="1" applyFont="1"/>
    <xf numFmtId="166" fontId="3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6" fontId="7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2" fillId="3" borderId="0" xfId="0" applyNumberFormat="1" applyFont="1" applyFill="1" applyBorder="1"/>
    <xf numFmtId="0" fontId="7" fillId="3" borderId="0" xfId="0" applyNumberFormat="1" applyFont="1" applyFill="1" applyBorder="1"/>
    <xf numFmtId="166" fontId="7" fillId="0" borderId="12" xfId="0" applyNumberFormat="1" applyFont="1" applyBorder="1"/>
    <xf numFmtId="0" fontId="0" fillId="0" borderId="0" xfId="0" applyAlignment="1">
      <alignment horizontal="center"/>
    </xf>
    <xf numFmtId="167" fontId="3" fillId="2" borderId="7" xfId="1" applyNumberFormat="1" applyFont="1" applyFill="1" applyBorder="1" applyAlignment="1">
      <alignment horizontal="right" vertical="center"/>
    </xf>
  </cellXfs>
  <cellStyles count="5">
    <cellStyle name="Comma" xfId="1" builtinId="3"/>
    <cellStyle name="Comma 3" xfId="3" xr:uid="{615DFB08-14F5-4B95-8015-55B5F4F92236}"/>
    <cellStyle name="Currency 2" xfId="4" xr:uid="{D2C29922-4ACB-45E8-B445-B2992FFE316C}"/>
    <cellStyle name="Normal" xfId="0" builtinId="0"/>
    <cellStyle name="Normal 8" xfId="2" xr:uid="{B393E646-265C-4686-8357-619415518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blic\DSS\UofA%20105&amp;205\Budget%20Constructs\FY15Plans\NOV15%20UA%20105%20&amp;%2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nstruct"/>
      <sheetName val="Detailed Construct"/>
      <sheetName val="Plan to Plan Changes"/>
      <sheetName val="Plan to Plan Summary"/>
      <sheetName val="105 Summary"/>
      <sheetName val="ODVEIS"/>
      <sheetName val="APS"/>
      <sheetName val="HASA"/>
      <sheetName val="NOV14 Initiatives Summary"/>
      <sheetName val="NOV15 Funding"/>
      <sheetName val="NOV 15 Expense"/>
      <sheetName val="FY13 4 Yr budget-H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07C4-AEEC-4294-8717-BC833BBA0839}">
  <dimension ref="B1:K31"/>
  <sheetViews>
    <sheetView showGridLines="0" tabSelected="1" zoomScaleNormal="100" workbookViewId="0">
      <selection activeCell="B1" sqref="B1"/>
    </sheetView>
  </sheetViews>
  <sheetFormatPr defaultRowHeight="15" x14ac:dyDescent="0.25"/>
  <cols>
    <col min="2" max="2" width="58.7109375" bestFit="1" customWidth="1"/>
    <col min="3" max="3" width="18.85546875" customWidth="1"/>
    <col min="4" max="4" width="14.140625" customWidth="1"/>
    <col min="5" max="5" width="9.5703125" bestFit="1" customWidth="1"/>
    <col min="6" max="6" width="11" customWidth="1"/>
    <col min="7" max="7" width="12" customWidth="1"/>
    <col min="8" max="8" width="13.28515625" bestFit="1" customWidth="1"/>
    <col min="9" max="9" width="14.28515625" bestFit="1" customWidth="1"/>
    <col min="10" max="10" width="9.28515625" bestFit="1" customWidth="1"/>
    <col min="11" max="11" width="13.28515625" bestFit="1" customWidth="1"/>
  </cols>
  <sheetData>
    <row r="1" spans="2:11" ht="15.75" thickBot="1" x14ac:dyDescent="0.3"/>
    <row r="2" spans="2:11" ht="15.75" x14ac:dyDescent="0.25">
      <c r="B2" s="13" t="s">
        <v>24</v>
      </c>
      <c r="C2" s="14"/>
      <c r="D2" s="14"/>
      <c r="E2" s="14"/>
      <c r="F2" s="15"/>
    </row>
    <row r="3" spans="2:11" ht="15.75" thickBot="1" x14ac:dyDescent="0.3">
      <c r="B3" s="22"/>
      <c r="C3" s="23" t="s">
        <v>25</v>
      </c>
      <c r="D3" s="23" t="s">
        <v>22</v>
      </c>
      <c r="E3" s="24" t="s">
        <v>26</v>
      </c>
      <c r="F3" s="25" t="s">
        <v>27</v>
      </c>
    </row>
    <row r="4" spans="2:11" ht="15.75" thickBot="1" x14ac:dyDescent="0.3">
      <c r="B4" s="8"/>
      <c r="C4" s="54"/>
      <c r="D4" s="54"/>
      <c r="F4" s="2"/>
    </row>
    <row r="5" spans="2:11" x14ac:dyDescent="0.25">
      <c r="B5" s="35" t="s">
        <v>23</v>
      </c>
      <c r="C5" s="36"/>
      <c r="D5" s="36"/>
      <c r="E5" s="33"/>
      <c r="F5" s="27"/>
    </row>
    <row r="6" spans="2:11" x14ac:dyDescent="0.25">
      <c r="B6" s="6" t="s">
        <v>19</v>
      </c>
      <c r="C6" s="53">
        <f>5749228+22071+3050-377000-362216+68716+67500+70000-310570+39629+1795+279000+13099+16274+39874</f>
        <v>5320450</v>
      </c>
      <c r="D6" s="53">
        <f>5749228+22071+3050-377000-362216+68716+67500+70000-310570+39629+1795+279000+11561+15274+41778</f>
        <v>5319816</v>
      </c>
      <c r="E6" s="51">
        <v>212</v>
      </c>
      <c r="F6" s="5" t="s">
        <v>21</v>
      </c>
      <c r="G6" s="1"/>
    </row>
    <row r="7" spans="2:11" x14ac:dyDescent="0.25">
      <c r="B7" s="6" t="s">
        <v>18</v>
      </c>
      <c r="C7" s="41">
        <f>1371381+464378-67500-182500</f>
        <v>1585759</v>
      </c>
      <c r="D7" s="41">
        <f>1371381+464378-67500-182500</f>
        <v>1585759</v>
      </c>
      <c r="E7" s="51">
        <v>112</v>
      </c>
      <c r="F7" s="5">
        <v>9192</v>
      </c>
      <c r="H7" s="45"/>
    </row>
    <row r="8" spans="2:11" ht="15.75" thickBot="1" x14ac:dyDescent="0.3">
      <c r="B8" s="28" t="s">
        <v>17</v>
      </c>
      <c r="C8" s="42">
        <f>SUM(C6:C7)</f>
        <v>6906209</v>
      </c>
      <c r="D8" s="42">
        <f>SUM(D6:D7)</f>
        <v>6905575</v>
      </c>
      <c r="E8" s="34"/>
      <c r="F8" s="29"/>
      <c r="H8" s="56"/>
    </row>
    <row r="9" spans="2:11" ht="15.75" thickBot="1" x14ac:dyDescent="0.3">
      <c r="B9" s="8"/>
      <c r="C9" s="47"/>
      <c r="D9" s="47"/>
      <c r="E9" s="52"/>
      <c r="F9" s="2"/>
      <c r="H9" s="57"/>
    </row>
    <row r="10" spans="2:11" x14ac:dyDescent="0.25">
      <c r="B10" s="26" t="s">
        <v>16</v>
      </c>
      <c r="C10" s="30"/>
      <c r="D10" s="30"/>
      <c r="E10" s="33"/>
      <c r="F10" s="27"/>
      <c r="I10" s="1"/>
    </row>
    <row r="11" spans="2:11" x14ac:dyDescent="0.25">
      <c r="B11" s="6" t="s">
        <v>15</v>
      </c>
      <c r="C11" s="47">
        <f>907636+3815+539174+50000</f>
        <v>1500625</v>
      </c>
      <c r="D11" s="47">
        <f>907636+3815+539174</f>
        <v>1450625</v>
      </c>
      <c r="E11" s="51">
        <v>112</v>
      </c>
      <c r="F11" s="5">
        <v>9192</v>
      </c>
    </row>
    <row r="12" spans="2:11" ht="34.5" customHeight="1" x14ac:dyDescent="0.25">
      <c r="B12" s="7" t="s">
        <v>14</v>
      </c>
      <c r="C12" s="47">
        <f>500000+500000+65000+317266+176476+84664+195180+158226+2335288+45127+2269750+1000000</f>
        <v>7646977</v>
      </c>
      <c r="D12" s="47">
        <f>500000+500000+65000+317266+176476+84664+195180+158226+2335288+45127+2269750+1000000</f>
        <v>7646977</v>
      </c>
      <c r="E12" s="51">
        <v>112</v>
      </c>
      <c r="F12" s="5">
        <v>9192</v>
      </c>
      <c r="H12" s="9"/>
      <c r="K12" s="10"/>
    </row>
    <row r="13" spans="2:11" x14ac:dyDescent="0.25">
      <c r="B13" s="6" t="s">
        <v>13</v>
      </c>
      <c r="C13" s="53">
        <v>1925400</v>
      </c>
      <c r="D13" s="47">
        <v>1925400</v>
      </c>
      <c r="E13" s="51">
        <v>112</v>
      </c>
      <c r="F13" s="5">
        <v>9192</v>
      </c>
      <c r="H13" s="11"/>
      <c r="K13" s="10"/>
    </row>
    <row r="14" spans="2:11" x14ac:dyDescent="0.25">
      <c r="B14" s="6" t="s">
        <v>12</v>
      </c>
      <c r="C14" s="53">
        <f>1902705-29338-101315</f>
        <v>1772052</v>
      </c>
      <c r="D14" s="47">
        <f>1902705-29338</f>
        <v>1873367</v>
      </c>
      <c r="E14" s="51">
        <v>112</v>
      </c>
      <c r="F14" s="5">
        <v>9193</v>
      </c>
    </row>
    <row r="15" spans="2:11" x14ac:dyDescent="0.25">
      <c r="B15" s="6" t="s">
        <v>11</v>
      </c>
      <c r="C15" s="53">
        <f>1150000-586500</f>
        <v>563500</v>
      </c>
      <c r="D15" s="47">
        <v>1150000</v>
      </c>
      <c r="E15" s="51">
        <v>112</v>
      </c>
      <c r="F15" s="5">
        <v>9192</v>
      </c>
    </row>
    <row r="16" spans="2:11" x14ac:dyDescent="0.25">
      <c r="B16" s="6" t="s">
        <v>10</v>
      </c>
      <c r="C16" s="53">
        <f>1066922+186196</f>
        <v>1253118</v>
      </c>
      <c r="D16" s="47">
        <f>1066922+186196</f>
        <v>1253118</v>
      </c>
      <c r="E16" s="51">
        <v>112</v>
      </c>
      <c r="F16" s="5">
        <v>9192</v>
      </c>
      <c r="G16" s="55"/>
      <c r="I16" s="39"/>
    </row>
    <row r="17" spans="2:11" x14ac:dyDescent="0.25">
      <c r="B17" s="6" t="s">
        <v>20</v>
      </c>
      <c r="C17" s="40">
        <v>1130000</v>
      </c>
      <c r="D17" s="41">
        <v>1130000</v>
      </c>
      <c r="E17" s="51">
        <v>112</v>
      </c>
      <c r="F17" s="5">
        <v>9192</v>
      </c>
      <c r="I17" s="39"/>
    </row>
    <row r="18" spans="2:11" ht="15.75" thickBot="1" x14ac:dyDescent="0.3">
      <c r="B18" s="28" t="s">
        <v>9</v>
      </c>
      <c r="C18" s="58">
        <f>SUM(C11:C17)</f>
        <v>15791672</v>
      </c>
      <c r="D18" s="42">
        <f>SUM(D11:D17)</f>
        <v>16429487</v>
      </c>
      <c r="E18" s="32"/>
      <c r="F18" s="29"/>
      <c r="G18" s="47"/>
      <c r="H18" s="59"/>
      <c r="I18" s="59"/>
      <c r="J18" s="59"/>
    </row>
    <row r="19" spans="2:11" x14ac:dyDescent="0.25">
      <c r="B19" s="8"/>
      <c r="C19" s="47"/>
      <c r="D19" s="47"/>
      <c r="F19" s="2"/>
      <c r="G19" s="55"/>
      <c r="H19" s="50"/>
      <c r="I19" s="12"/>
      <c r="J19" s="12"/>
    </row>
    <row r="20" spans="2:11" x14ac:dyDescent="0.25">
      <c r="B20" s="4" t="s">
        <v>8</v>
      </c>
      <c r="C20" s="49">
        <f>C8+C18</f>
        <v>22697881</v>
      </c>
      <c r="D20" s="49">
        <f>D8+D18</f>
        <v>23335062</v>
      </c>
      <c r="F20" s="2"/>
      <c r="G20" s="1"/>
      <c r="H20" s="12"/>
      <c r="I20" s="12"/>
      <c r="J20" s="12"/>
      <c r="K20" s="38"/>
    </row>
    <row r="21" spans="2:11" ht="15.75" thickBot="1" x14ac:dyDescent="0.3">
      <c r="B21" s="4"/>
      <c r="C21" s="48"/>
      <c r="D21" s="48"/>
      <c r="F21" s="2"/>
      <c r="I21" s="1"/>
    </row>
    <row r="22" spans="2:11" ht="15.75" thickBot="1" x14ac:dyDescent="0.3">
      <c r="B22" s="19" t="s">
        <v>7</v>
      </c>
      <c r="C22" s="37" t="s">
        <v>25</v>
      </c>
      <c r="D22" s="60" t="s">
        <v>22</v>
      </c>
      <c r="E22" s="20" t="s">
        <v>26</v>
      </c>
      <c r="F22" s="21" t="s">
        <v>27</v>
      </c>
      <c r="I22" s="12"/>
      <c r="J22" s="12"/>
    </row>
    <row r="23" spans="2:11" x14ac:dyDescent="0.25">
      <c r="B23" s="6" t="s">
        <v>6</v>
      </c>
      <c r="C23" s="47">
        <f>7541982+346860+363056-2269750</f>
        <v>5982148</v>
      </c>
      <c r="D23" s="47">
        <f>7541982+346860+363056-2269750</f>
        <v>5982148</v>
      </c>
      <c r="E23" s="46" t="s">
        <v>3</v>
      </c>
      <c r="F23" s="5" t="s">
        <v>5</v>
      </c>
      <c r="I23" s="12"/>
      <c r="J23" s="12"/>
    </row>
    <row r="24" spans="2:11" x14ac:dyDescent="0.25">
      <c r="B24" s="6" t="s">
        <v>4</v>
      </c>
      <c r="C24" s="47">
        <v>0</v>
      </c>
      <c r="D24" s="47">
        <v>0</v>
      </c>
      <c r="E24" s="46" t="s">
        <v>3</v>
      </c>
      <c r="F24" s="5" t="s">
        <v>2</v>
      </c>
      <c r="I24" s="12"/>
      <c r="J24" s="12"/>
    </row>
    <row r="25" spans="2:11" ht="15.75" thickBot="1" x14ac:dyDescent="0.3">
      <c r="B25" s="16" t="s">
        <v>1</v>
      </c>
      <c r="C25" s="31">
        <f>C23+C24</f>
        <v>5982148</v>
      </c>
      <c r="D25" s="31">
        <f>D23+D24</f>
        <v>5982148</v>
      </c>
      <c r="E25" s="17"/>
      <c r="F25" s="18"/>
    </row>
    <row r="26" spans="2:11" x14ac:dyDescent="0.25">
      <c r="B26" s="3"/>
      <c r="C26" s="44"/>
      <c r="D26" s="44"/>
      <c r="F26" s="2"/>
    </row>
    <row r="27" spans="2:11" ht="15.75" thickBot="1" x14ac:dyDescent="0.3">
      <c r="B27" s="16" t="s">
        <v>0</v>
      </c>
      <c r="C27" s="31">
        <f>C25+C20</f>
        <v>28680029</v>
      </c>
      <c r="D27" s="31">
        <f>D25+D20</f>
        <v>29317210</v>
      </c>
      <c r="E27" s="17"/>
      <c r="F27" s="18"/>
    </row>
    <row r="28" spans="2:11" x14ac:dyDescent="0.25">
      <c r="C28" s="1"/>
      <c r="D28" s="1"/>
    </row>
    <row r="29" spans="2:11" x14ac:dyDescent="0.25">
      <c r="C29" s="1"/>
      <c r="D29" s="1"/>
    </row>
    <row r="30" spans="2:11" x14ac:dyDescent="0.25">
      <c r="C30" s="43"/>
    </row>
    <row r="31" spans="2:11" x14ac:dyDescent="0.25">
      <c r="C31" s="43"/>
    </row>
  </sheetData>
  <mergeCells count="1">
    <mergeCell ref="H18:J18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NOV25</vt:lpstr>
      <vt:lpstr>'NOV25'!Print_Area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Brickner, John</dc:creator>
  <cp:lastModifiedBy>NYC HRA</cp:lastModifiedBy>
  <dcterms:created xsi:type="dcterms:W3CDTF">2022-01-26T17:25:27Z</dcterms:created>
  <dcterms:modified xsi:type="dcterms:W3CDTF">2023-11-22T21:45:11Z</dcterms:modified>
</cp:coreProperties>
</file>