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udget Related Files\Financial Plans\FY24\FY24 November\Council\"/>
    </mc:Choice>
  </mc:AlternateContent>
  <xr:revisionPtr revIDLastSave="0" documentId="8_{688159BE-D3BB-4C2C-84E4-BD060612F225}" xr6:coauthVersionLast="45" xr6:coauthVersionMax="45" xr10:uidLastSave="{00000000-0000-0000-0000-000000000000}"/>
  <bookViews>
    <workbookView xWindow="-120" yWindow="-120" windowWidth="29040" windowHeight="15840" xr2:uid="{244EB601-D9EE-42C6-96F7-CC62383B7ED0}"/>
  </bookViews>
  <sheets>
    <sheet name="Nov Summary" sheetId="1" r:id="rId1"/>
  </sheets>
  <definedNames>
    <definedName name="_xlnm.Print_Area" localSheetId="0">'Nov Summary'!$A$1:$F$26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23" i="1" s="1"/>
  <c r="C21" i="1"/>
  <c r="C23" i="1" s="1"/>
  <c r="B21" i="1"/>
  <c r="B23" i="1" s="1"/>
  <c r="C14" i="1"/>
  <c r="D13" i="1"/>
  <c r="C13" i="1"/>
  <c r="D11" i="1"/>
  <c r="C11" i="1"/>
  <c r="B11" i="1"/>
  <c r="D10" i="1"/>
  <c r="D16" i="1" s="1"/>
  <c r="C10" i="1"/>
  <c r="B10" i="1"/>
  <c r="D6" i="1"/>
  <c r="C6" i="1"/>
  <c r="D5" i="1"/>
  <c r="D7" i="1" s="1"/>
  <c r="C5" i="1"/>
  <c r="C7" i="1" s="1"/>
  <c r="B5" i="1"/>
  <c r="B7" i="1" s="1"/>
  <c r="B16" i="1" l="1"/>
  <c r="B18" i="1" s="1"/>
  <c r="B25" i="1" s="1"/>
  <c r="D18" i="1"/>
  <c r="D25" i="1" s="1"/>
  <c r="C16" i="1"/>
  <c r="C18" i="1" s="1"/>
  <c r="C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tc={062BC058-FE09-4D1C-9932-CB2C1A3228CC}</author>
    <author>tc={4D6E8961-7741-4B76-9317-8CA19BB612D7}</author>
    <author>tc={A7E9F25C-6114-460E-9382-50E29399F8B2}</author>
  </authors>
  <commentList>
    <comment ref="B5" authorId="0" shapeId="0" xr:uid="{062BC058-FE09-4D1C-9932-CB2C1A3228CC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FY22-only EHV funding and the OSA collective bargaining
Reply:
    Reflects 9 HC reduction in Jan 23 plan</t>
      </text>
    </comment>
    <comment ref="B14" authorId="1" shapeId="0" xr:uid="{4D6E8961-7741-4B76-9317-8CA19BB612D7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funding added in EXEC 22 plan</t>
      </text>
    </comment>
    <comment ref="B21" authorId="2" shapeId="0" xr:uid="{A7E9F25C-6114-460E-9382-50E29399F8B2}">
      <text>
        <t>[Threaded comment]
Your version of Excel allows you to read this threaded comment; however, any edits to it will get removed if the file is opened in a newer version of Excel. Learn more: https://go.microsoft.com/fwlink/?linkid=870924
Comment:
    $1m removed in Jan 22 plan</t>
      </text>
    </comment>
  </commentList>
</comments>
</file>

<file path=xl/sharedStrings.xml><?xml version="1.0" encoding="utf-8"?>
<sst xmlns="http://schemas.openxmlformats.org/spreadsheetml/2006/main" count="40" uniqueCount="30">
  <si>
    <t>FY22</t>
  </si>
  <si>
    <t>FY23</t>
  </si>
  <si>
    <t>FY24+</t>
  </si>
  <si>
    <t>UA</t>
  </si>
  <si>
    <t>BC</t>
  </si>
  <si>
    <t>PS - 85 HC</t>
  </si>
  <si>
    <t>PS Funding/Overtime</t>
  </si>
  <si>
    <t>0802/0803</t>
  </si>
  <si>
    <t>MO Staff IC</t>
  </si>
  <si>
    <t>9190</t>
  </si>
  <si>
    <t>PS Subtotal</t>
  </si>
  <si>
    <t>OTPS</t>
  </si>
  <si>
    <t>Central Office/IT</t>
  </si>
  <si>
    <t>Legal Services, Housing Training, FJCs Security/Maintenance, and  FJC Mental Health</t>
  </si>
  <si>
    <t>RAPP expansion and Early RAPP</t>
  </si>
  <si>
    <t>Abusive Partner Intervention (Int. Violence at Home)</t>
  </si>
  <si>
    <t>9191</t>
  </si>
  <si>
    <t>Family Violence</t>
  </si>
  <si>
    <t>Home+</t>
  </si>
  <si>
    <t>OTPS Subtotal</t>
  </si>
  <si>
    <t>Total</t>
  </si>
  <si>
    <t>OTPS - FJC Contracts at MOCJ</t>
  </si>
  <si>
    <t>FJC Contracts</t>
  </si>
  <si>
    <t>002</t>
  </si>
  <si>
    <t>0501</t>
  </si>
  <si>
    <t>FJC Expanded Hours</t>
  </si>
  <si>
    <t>0505</t>
  </si>
  <si>
    <t>Total MOCJ</t>
  </si>
  <si>
    <t>Total ENDGBV Budget</t>
  </si>
  <si>
    <t>ENDGBV Budget - Nov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</si>
</sst>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43" fontId="4" fillId="2" borderId="5" xfId="1" applyFont="1" applyFill="1" applyBorder="1" applyAlignment="1">
      <alignment horizontal="right"/>
    </xf>
    <xf numFmtId="43" fontId="4" fillId="2" borderId="6" xfId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164" fontId="5" fillId="0" borderId="14" xfId="0" applyNumberFormat="1" applyFont="1" applyBorder="1"/>
    <xf numFmtId="164" fontId="5" fillId="0" borderId="0" xfId="0" applyNumberFormat="1" applyFont="1"/>
    <xf numFmtId="0" fontId="0" fillId="0" borderId="15" xfId="0" applyBorder="1"/>
    <xf numFmtId="0" fontId="0" fillId="0" borderId="16" xfId="0" applyBorder="1"/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quotePrefix="1" applyFont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164" fontId="5" fillId="0" borderId="17" xfId="0" applyNumberFormat="1" applyFont="1" applyBorder="1"/>
    <xf numFmtId="0" fontId="4" fillId="0" borderId="13" xfId="0" applyFont="1" applyBorder="1" applyAlignment="1">
      <alignment horizontal="left"/>
    </xf>
    <xf numFmtId="0" fontId="5" fillId="0" borderId="13" xfId="0" applyFont="1" applyBorder="1"/>
    <xf numFmtId="0" fontId="5" fillId="0" borderId="13" xfId="0" applyFont="1" applyBorder="1" applyAlignment="1">
      <alignment horizontal="left" wrapText="1"/>
    </xf>
    <xf numFmtId="0" fontId="5" fillId="0" borderId="18" xfId="0" applyFont="1" applyBorder="1"/>
    <xf numFmtId="164" fontId="5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4" fillId="0" borderId="22" xfId="0" applyFont="1" applyBorder="1"/>
    <xf numFmtId="164" fontId="4" fillId="0" borderId="23" xfId="0" applyNumberFormat="1" applyFont="1" applyBorder="1"/>
    <xf numFmtId="0" fontId="0" fillId="0" borderId="19" xfId="0" applyBorder="1"/>
    <xf numFmtId="164" fontId="4" fillId="0" borderId="0" xfId="0" applyNumberFormat="1" applyFont="1"/>
    <xf numFmtId="0" fontId="4" fillId="2" borderId="8" xfId="0" applyFont="1" applyFill="1" applyBorder="1" applyAlignment="1">
      <alignment horizontal="left"/>
    </xf>
    <xf numFmtId="43" fontId="4" fillId="2" borderId="10" xfId="1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164" fontId="5" fillId="0" borderId="9" xfId="0" applyNumberFormat="1" applyFont="1" applyBorder="1"/>
    <xf numFmtId="0" fontId="5" fillId="0" borderId="10" xfId="0" quotePrefix="1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quotePrefix="1" applyFont="1" applyBorder="1" applyAlignment="1">
      <alignment horizontal="center"/>
    </xf>
    <xf numFmtId="0" fontId="5" fillId="0" borderId="21" xfId="0" quotePrefix="1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5" fillId="0" borderId="21" xfId="0" applyFont="1" applyBorder="1"/>
    <xf numFmtId="0" fontId="0" fillId="0" borderId="13" xfId="0" applyBorder="1"/>
    <xf numFmtId="0" fontId="4" fillId="0" borderId="24" xfId="0" applyFont="1" applyBorder="1"/>
    <xf numFmtId="164" fontId="4" fillId="0" borderId="25" xfId="0" applyNumberFormat="1" applyFont="1" applyBorder="1"/>
    <xf numFmtId="0" fontId="5" fillId="0" borderId="25" xfId="0" applyFont="1" applyBorder="1"/>
    <xf numFmtId="0" fontId="5" fillId="0" borderId="2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scanilla, Krisha" id="{2CDE1AFA-C47F-45AB-BE77-53B522554641}" userId="S::EscanillaK@omb.nyc.gov::2d016a1e-5390-4af7-a91c-c212b5e596f1" providerId="AD"/>
  <person displayName="Brickner, John" id="{69ACF176-266F-4171-877A-9200299A8C8E}" userId="S::JBrickner@endgbv.nyc.gov::e531b9f4-b24e-4454-aef6-1a4414e62d8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2-01-26T18:25:18.59" personId="{2CDE1AFA-C47F-45AB-BE77-53B522554641}" id="{062BC058-FE09-4D1C-9932-CB2C1A3228CC}">
    <text>added FY22-only EHV funding and the OSA collective bargaining</text>
  </threadedComment>
  <threadedComment ref="B5" dT="2022-03-02T14:41:04.55" personId="{69ACF176-266F-4171-877A-9200299A8C8E}" id="{EFD7F248-7AEC-45F8-BC05-2505BA7A1FBF}" parentId="{062BC058-FE09-4D1C-9932-CB2C1A3228CC}">
    <text>Reflects 9 HC reduction in Jan 23 plan</text>
  </threadedComment>
  <threadedComment ref="B14" dT="2021-05-03T15:11:27.86" personId="{69ACF176-266F-4171-877A-9200299A8C8E}" id="{4D6E8961-7741-4B76-9317-8CA19BB612D7}">
    <text>NEw funding added in EXEC 22 plan</text>
  </threadedComment>
  <threadedComment ref="B21" dT="2021-01-28T18:18:01.48" personId="{69ACF176-266F-4171-877A-9200299A8C8E}" id="{A7E9F25C-6114-460E-9382-50E29399F8B2}">
    <text>$1m removed in Jan 22 plan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43C37-AFA0-4859-AFA5-6430B98AE695}">
  <dimension ref="A1:H26"/>
  <sheetViews>
    <sheetView showGridLines="0" tabSelected="1" zoomScale="110" zoomScaleNormal="110" workbookViewId="0">
      <selection activeCell="A28" sqref="A28"/>
    </sheetView>
  </sheetViews>
  <sheetFormatPr defaultRowHeight="15" x14ac:dyDescent="0.25"/>
  <cols>
    <col min="1" max="1" width="58.85546875" customWidth="1"/>
    <col min="2" max="2" width="8.7109375" hidden="1" customWidth="1"/>
    <col min="3" max="4" width="8.7109375" customWidth="1"/>
    <col min="5" max="5" width="4.42578125" bestFit="1" customWidth="1"/>
    <col min="6" max="6" width="11" customWidth="1"/>
  </cols>
  <sheetData>
    <row r="1" spans="1:8" ht="16.5" thickBot="1" x14ac:dyDescent="0.3">
      <c r="A1" s="1" t="s">
        <v>29</v>
      </c>
      <c r="B1" s="2"/>
      <c r="C1" s="2"/>
      <c r="D1" s="2"/>
      <c r="E1" s="2"/>
      <c r="F1" s="3"/>
    </row>
    <row r="2" spans="1:8" x14ac:dyDescent="0.25">
      <c r="A2" s="4"/>
      <c r="B2" s="5" t="s">
        <v>0</v>
      </c>
      <c r="C2" s="6" t="s">
        <v>1</v>
      </c>
      <c r="D2" s="6" t="s">
        <v>2</v>
      </c>
      <c r="E2" s="7" t="s">
        <v>3</v>
      </c>
      <c r="F2" s="8" t="s">
        <v>4</v>
      </c>
    </row>
    <row r="3" spans="1:8" x14ac:dyDescent="0.25">
      <c r="A3" s="9"/>
      <c r="B3" s="10"/>
      <c r="C3" s="11"/>
      <c r="D3" s="11"/>
      <c r="E3" s="12"/>
      <c r="F3" s="13"/>
    </row>
    <row r="4" spans="1:8" x14ac:dyDescent="0.25">
      <c r="A4" s="14" t="s">
        <v>5</v>
      </c>
      <c r="B4" s="15"/>
      <c r="C4" s="16"/>
      <c r="D4" s="16"/>
      <c r="E4" s="17"/>
      <c r="F4" s="18"/>
    </row>
    <row r="5" spans="1:8" x14ac:dyDescent="0.25">
      <c r="A5" s="19" t="s">
        <v>6</v>
      </c>
      <c r="B5" s="15">
        <f>5749228+22071+55258+3050-377000-362216+500</f>
        <v>5090891</v>
      </c>
      <c r="C5" s="15">
        <f>5749228+22071+3050-377000-362216+68716+67500</f>
        <v>5171349</v>
      </c>
      <c r="D5" s="15">
        <f>5749228+22071+3050-377000-362216+68716+67500</f>
        <v>5171349</v>
      </c>
      <c r="E5" s="20">
        <v>205</v>
      </c>
      <c r="F5" s="21" t="s">
        <v>7</v>
      </c>
      <c r="G5" s="22"/>
      <c r="H5" s="23"/>
    </row>
    <row r="6" spans="1:8" x14ac:dyDescent="0.25">
      <c r="A6" s="19" t="s">
        <v>8</v>
      </c>
      <c r="B6" s="24">
        <v>1371380</v>
      </c>
      <c r="C6" s="24">
        <f>1371381+464378-67500</f>
        <v>1768259</v>
      </c>
      <c r="D6" s="24">
        <f>1371381+464378-67500</f>
        <v>1768259</v>
      </c>
      <c r="E6" s="20">
        <v>105</v>
      </c>
      <c r="F6" s="21" t="s">
        <v>9</v>
      </c>
    </row>
    <row r="7" spans="1:8" x14ac:dyDescent="0.25">
      <c r="A7" s="25" t="s">
        <v>10</v>
      </c>
      <c r="B7" s="15">
        <f>SUM(B5:B6)</f>
        <v>6462271</v>
      </c>
      <c r="C7" s="15">
        <f>SUM(C5:C6)</f>
        <v>6939608</v>
      </c>
      <c r="D7" s="15">
        <f>SUM(D5:D6)</f>
        <v>6939608</v>
      </c>
      <c r="E7" s="20"/>
      <c r="F7" s="21"/>
    </row>
    <row r="8" spans="1:8" x14ac:dyDescent="0.25">
      <c r="A8" s="26"/>
      <c r="B8" s="15"/>
      <c r="C8" s="16"/>
      <c r="D8" s="16"/>
      <c r="E8" s="17"/>
      <c r="F8" s="18"/>
    </row>
    <row r="9" spans="1:8" x14ac:dyDescent="0.25">
      <c r="A9" s="14" t="s">
        <v>11</v>
      </c>
      <c r="B9" s="15"/>
      <c r="C9" s="16"/>
      <c r="D9" s="16"/>
      <c r="E9" s="17"/>
      <c r="F9" s="18"/>
    </row>
    <row r="10" spans="1:8" x14ac:dyDescent="0.25">
      <c r="A10" s="19" t="s">
        <v>12</v>
      </c>
      <c r="B10" s="15">
        <f>907636+3815+539174</f>
        <v>1450625</v>
      </c>
      <c r="C10" s="15">
        <f>907636+3815+539175</f>
        <v>1450626</v>
      </c>
      <c r="D10" s="15">
        <f>907636+3815+539174</f>
        <v>1450625</v>
      </c>
      <c r="E10" s="20">
        <v>105</v>
      </c>
      <c r="F10" s="21" t="s">
        <v>9</v>
      </c>
    </row>
    <row r="11" spans="1:8" ht="36" customHeight="1" x14ac:dyDescent="0.25">
      <c r="A11" s="27" t="s">
        <v>13</v>
      </c>
      <c r="B11" s="15">
        <f>500000+500000+65000+317266+176476+84664+195180+158226+3335288+45127</f>
        <v>5377227</v>
      </c>
      <c r="C11" s="16">
        <f>500000+500000+65000+317266+176476+84664+195180+158226+2335288+45129+1000000</f>
        <v>5377229</v>
      </c>
      <c r="D11" s="16">
        <f>500000+500000+65000+317266+176476+84664+195180+158226+2335288+45127+2269750+1000000</f>
        <v>7646977</v>
      </c>
      <c r="E11" s="20">
        <v>105</v>
      </c>
      <c r="F11" s="21" t="s">
        <v>9</v>
      </c>
    </row>
    <row r="12" spans="1:8" x14ac:dyDescent="0.25">
      <c r="A12" s="19" t="s">
        <v>14</v>
      </c>
      <c r="B12" s="15">
        <v>1925400</v>
      </c>
      <c r="C12" s="15">
        <v>1925400</v>
      </c>
      <c r="D12" s="15">
        <v>1925400</v>
      </c>
      <c r="E12" s="20">
        <v>105</v>
      </c>
      <c r="F12" s="21" t="s">
        <v>9</v>
      </c>
    </row>
    <row r="13" spans="1:8" x14ac:dyDescent="0.25">
      <c r="A13" s="19" t="s">
        <v>15</v>
      </c>
      <c r="B13" s="15">
        <v>1902705</v>
      </c>
      <c r="C13" s="15">
        <f>1902705</f>
        <v>1902705</v>
      </c>
      <c r="D13" s="15">
        <f>1902705-29338</f>
        <v>1873367</v>
      </c>
      <c r="E13" s="20">
        <v>105</v>
      </c>
      <c r="F13" s="21" t="s">
        <v>16</v>
      </c>
    </row>
    <row r="14" spans="1:8" x14ac:dyDescent="0.25">
      <c r="A14" s="19" t="s">
        <v>17</v>
      </c>
      <c r="B14" s="15">
        <v>1150000</v>
      </c>
      <c r="C14" s="15">
        <f>1150000-354210</f>
        <v>795790</v>
      </c>
      <c r="D14" s="15">
        <v>1150000</v>
      </c>
      <c r="E14" s="20">
        <v>105</v>
      </c>
      <c r="F14" s="21" t="s">
        <v>9</v>
      </c>
    </row>
    <row r="15" spans="1:8" x14ac:dyDescent="0.25">
      <c r="A15" s="19" t="s">
        <v>18</v>
      </c>
      <c r="B15" s="24">
        <v>1066922</v>
      </c>
      <c r="C15" s="24">
        <v>1066922</v>
      </c>
      <c r="D15" s="24">
        <v>1066922</v>
      </c>
      <c r="E15" s="20">
        <v>105</v>
      </c>
      <c r="F15" s="21" t="s">
        <v>9</v>
      </c>
    </row>
    <row r="16" spans="1:8" x14ac:dyDescent="0.25">
      <c r="A16" s="25" t="s">
        <v>19</v>
      </c>
      <c r="B16" s="15">
        <f>SUM(B10:B15)</f>
        <v>12872879</v>
      </c>
      <c r="C16" s="15">
        <f>SUM(C10:C15)</f>
        <v>12518672</v>
      </c>
      <c r="D16" s="15">
        <f>SUM(D10:D15)</f>
        <v>15113291</v>
      </c>
      <c r="E16" s="20"/>
      <c r="F16" s="21"/>
    </row>
    <row r="17" spans="1:8" x14ac:dyDescent="0.25">
      <c r="A17" s="28"/>
      <c r="B17" s="24"/>
      <c r="C17" s="29"/>
      <c r="D17" s="29"/>
      <c r="E17" s="30"/>
      <c r="F17" s="31"/>
    </row>
    <row r="18" spans="1:8" x14ac:dyDescent="0.25">
      <c r="A18" s="32" t="s">
        <v>20</v>
      </c>
      <c r="B18" s="33">
        <f>B7+B16</f>
        <v>19335150</v>
      </c>
      <c r="C18" s="33">
        <f>C7+C16</f>
        <v>19458280</v>
      </c>
      <c r="D18" s="33">
        <f>D7+D16</f>
        <v>22052899</v>
      </c>
      <c r="E18" s="34"/>
      <c r="F18" s="31"/>
      <c r="H18" s="23"/>
    </row>
    <row r="19" spans="1:8" x14ac:dyDescent="0.25">
      <c r="A19" s="14"/>
      <c r="B19" s="35"/>
      <c r="C19" s="35"/>
      <c r="D19" s="35"/>
      <c r="F19" s="18"/>
    </row>
    <row r="20" spans="1:8" x14ac:dyDescent="0.25">
      <c r="A20" s="36" t="s">
        <v>21</v>
      </c>
      <c r="B20" s="37" t="s">
        <v>0</v>
      </c>
      <c r="C20" s="37" t="s">
        <v>1</v>
      </c>
      <c r="D20" s="37"/>
      <c r="E20" s="38" t="s">
        <v>3</v>
      </c>
      <c r="F20" s="39" t="s">
        <v>4</v>
      </c>
    </row>
    <row r="21" spans="1:8" x14ac:dyDescent="0.25">
      <c r="A21" s="40" t="s">
        <v>22</v>
      </c>
      <c r="B21" s="41">
        <f>7541982+346860-1038000</f>
        <v>6850842</v>
      </c>
      <c r="C21" s="41">
        <f>7541982+346860+363056</f>
        <v>8251898</v>
      </c>
      <c r="D21" s="41">
        <f>7541982+346860+363056-2269750</f>
        <v>5982148</v>
      </c>
      <c r="E21" s="42" t="s">
        <v>23</v>
      </c>
      <c r="F21" s="43" t="s">
        <v>24</v>
      </c>
    </row>
    <row r="22" spans="1:8" x14ac:dyDescent="0.25">
      <c r="A22" s="44" t="s">
        <v>25</v>
      </c>
      <c r="B22" s="24">
        <v>363055</v>
      </c>
      <c r="C22" s="24">
        <v>0</v>
      </c>
      <c r="D22" s="24">
        <v>1</v>
      </c>
      <c r="E22" s="45" t="s">
        <v>23</v>
      </c>
      <c r="F22" s="46" t="s">
        <v>26</v>
      </c>
    </row>
    <row r="23" spans="1:8" x14ac:dyDescent="0.25">
      <c r="A23" s="47" t="s">
        <v>27</v>
      </c>
      <c r="B23" s="33">
        <f>B21+B22</f>
        <v>7213897</v>
      </c>
      <c r="C23" s="33">
        <f>C21+C22</f>
        <v>8251898</v>
      </c>
      <c r="D23" s="33">
        <f>D21+D22</f>
        <v>5982149</v>
      </c>
      <c r="E23" s="48"/>
      <c r="F23" s="49"/>
    </row>
    <row r="24" spans="1:8" x14ac:dyDescent="0.25">
      <c r="A24" s="50"/>
      <c r="F24" s="18"/>
    </row>
    <row r="25" spans="1:8" ht="15.75" thickBot="1" x14ac:dyDescent="0.3">
      <c r="A25" s="51" t="s">
        <v>28</v>
      </c>
      <c r="B25" s="52">
        <f>B23+B18</f>
        <v>26549047</v>
      </c>
      <c r="C25" s="52">
        <f>C23+C18</f>
        <v>27710178</v>
      </c>
      <c r="D25" s="52">
        <f>D23+D18</f>
        <v>28035048</v>
      </c>
      <c r="E25" s="53"/>
      <c r="F25" s="54"/>
    </row>
    <row r="26" spans="1:8" x14ac:dyDescent="0.25">
      <c r="B26" s="23"/>
      <c r="C26" s="23"/>
      <c r="D26" s="23"/>
    </row>
  </sheetData>
  <pageMargins left="0.7" right="0.7" top="0.75" bottom="0.75" header="0.3" footer="0.3"/>
  <pageSetup scale="98" orientation="portrait" r:id="rId1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Summary</vt:lpstr>
      <vt:lpstr>'Nov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Brickner, John</dc:creator>
  <cp:lastModifiedBy>HRA</cp:lastModifiedBy>
  <dcterms:created xsi:type="dcterms:W3CDTF">2022-11-16T15:35:57Z</dcterms:created>
  <dcterms:modified xsi:type="dcterms:W3CDTF">2022-11-21T16:57:48Z</dcterms:modified>
</cp:coreProperties>
</file>