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BFACR\BDGT\Capital\FY22\Executive Reports\Council Quarterly Reports\January\"/>
    </mc:Choice>
  </mc:AlternateContent>
  <xr:revisionPtr revIDLastSave="0" documentId="13_ncr:1_{700F2401-C64D-46D5-9910-A1B3F735A93C}" xr6:coauthVersionLast="46" xr6:coauthVersionMax="46" xr10:uidLastSave="{00000000-0000-0000-0000-000000000000}"/>
  <bookViews>
    <workbookView xWindow="-120" yWindow="-120" windowWidth="23280" windowHeight="11070" xr2:uid="{119883C5-4065-44D5-B87F-D7FDD876F3D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1" l="1"/>
  <c r="H3" i="1"/>
  <c r="H6" i="1"/>
  <c r="I6" i="1" l="1"/>
  <c r="G6" i="1"/>
  <c r="F6" i="1" l="1"/>
  <c r="I5" i="1" l="1"/>
  <c r="H5" i="1"/>
  <c r="G5" i="1"/>
  <c r="F5" i="1"/>
  <c r="G3" i="1" l="1"/>
  <c r="G11" i="1" l="1"/>
  <c r="I11" i="1"/>
  <c r="I4" i="1" l="1"/>
  <c r="G4" i="1"/>
  <c r="I7" i="1" l="1"/>
  <c r="H7" i="1"/>
  <c r="I3" i="1" l="1"/>
  <c r="F11" i="1" l="1"/>
  <c r="F4" i="1"/>
  <c r="F7" i="1"/>
  <c r="F3" i="1"/>
</calcChain>
</file>

<file path=xl/sharedStrings.xml><?xml version="1.0" encoding="utf-8"?>
<sst xmlns="http://schemas.openxmlformats.org/spreadsheetml/2006/main" count="44" uniqueCount="34">
  <si>
    <t>Spend Distribution (in thousands)</t>
  </si>
  <si>
    <t>Project ID</t>
  </si>
  <si>
    <t>Project Name</t>
  </si>
  <si>
    <t>Project Description</t>
  </si>
  <si>
    <t>CP Number</t>
  </si>
  <si>
    <t>CP Approval Date</t>
  </si>
  <si>
    <t>Hardware</t>
  </si>
  <si>
    <t>Software</t>
  </si>
  <si>
    <t>NextGen Geographic Information Systems (GIS) Platform</t>
  </si>
  <si>
    <t>NYCICN 7X System Upgrade Phase 4A Amendment Antenna</t>
  </si>
  <si>
    <t>71221</t>
  </si>
  <si>
    <t>Cost Limitation 
(in thousands)</t>
  </si>
  <si>
    <t>DP-1</t>
  </si>
  <si>
    <t>DP-2</t>
  </si>
  <si>
    <t>Professional 
Services</t>
  </si>
  <si>
    <t>Cloud 
Services</t>
  </si>
  <si>
    <t>858DOIT2GISP</t>
  </si>
  <si>
    <t>111DOIT2PAMD</t>
  </si>
  <si>
    <t>858DOIT1NICN</t>
  </si>
  <si>
    <t>858PSAC1SECR</t>
  </si>
  <si>
    <t>CP Approval 
Date</t>
  </si>
  <si>
    <t>CityNet Optical Upgrade</t>
  </si>
  <si>
    <t xml:space="preserve">The PSAC1 Phase 2 reconstruction project is to for the renovation of the garage, 1st and 2nd floors at 11 MetroTech Center following the relocation of the 911 Police Call Takers from these areas to the Public Safety Answering Center 1 (PSAC1) on the 3rd Floor. The spaces under construction are required to support PSAC1 operations and comprise the final phase of the consolidation of FDNY and NYPD operations at PSAC1. 
As a part of this work, we are installing security cameras and card readers in locations where they were not previously installed as well as a new integrated network video recording system. </t>
  </si>
  <si>
    <t>858DOIT2CNOP</t>
  </si>
  <si>
    <t>71024</t>
  </si>
  <si>
    <t>111DOIT2WITN</t>
  </si>
  <si>
    <t>NetWitness Technology Upgrade (for NYC Cyber Command)</t>
  </si>
  <si>
    <t>NYC3 Privileged Access Management (for NYC Cyber Command)</t>
  </si>
  <si>
    <t>Project goal is to upgrade existing NetWitness program hardware/software spanning three security zones at two City data centers; This will further enhance the City’s portfolio of cyber monitoring capabilities and mitigating techniques used to detect advanced persistent threats and identify and mitigate potentially catastrophic cyber incidents. A high performance, higher capacity system will allow longer retention times for investigation and proof of compromise.</t>
  </si>
  <si>
    <t>Project goals include ensuring compliance with Citywide policies standards, procedures, and federally mandated regulations; reducing the security risks from password-only access, unauthorized access, and compromised credentials; decreasing technical/administrative overhead for agencies by automating the creation, creating more reliable information systems and increasing resiliency, and more efficient provision of services to New Yorkers enabled by technology.</t>
  </si>
  <si>
    <t>This request is for the funding of professional services and software to 
implement the NextGen Geographic Information Systems (“GIS”) Platform that is critical to modernizing an end-of-life system by moving it to a sustainable cloud model but also for fulfilling Mayoral directives and long-sought City Council Member location services improvements.</t>
  </si>
  <si>
    <t>This request is to fund DoITT's upgrade of the site equipment needed to support the Next Generation New York City Interoperable Communications Network (NYCICN), FDNY radio network and Microwave backhaul network. The goal of this project is to install land mobile radios (LMR) antennas and microwave (MW) antennas at the Empire State Building (ESB).</t>
  </si>
  <si>
    <t>PSAC1 Phase 2 Construction- Security/ Surveillance</t>
  </si>
  <si>
    <t>DoITT operates and manages a metropolitan area network (MAN) known as CityNet, which provides the fundamental transport mechanism for inter/intra-agency communications throughout the five boroughs. The exponential growth of high-bandwidth applications such as video and wireless are driving the increase in CityNet utilization at an unprecedented rate. The goal of the project is to upgrade the CityNet Dense Wavelength Division Multiplexing (DWDM) Optical Network elements to 100G and replace end of life hardware.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</si>
</sst>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d/yyyy;@"/>
  </numFmts>
  <fonts count="10" x14ac:knownFonts="1">
    <font>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10"/>
      <color indexed="8"/>
      <name val="Arial"/>
      <family val="2"/>
    </font>
    <font>
      <sz val="9"/>
      <color indexed="8"/>
      <name val="Calibri"/>
      <family val="2"/>
      <scheme val="minor"/>
    </font>
    <font>
      <sz val="9"/>
      <color indexed="8"/>
      <name val="Calibri"/>
      <family val="2"/>
    </font>
    <font>
      <sz val="9"/>
      <color rgb="FF000000"/>
      <name val="Calibri"/>
      <family val="2"/>
      <scheme val="minor"/>
    </font>
    <font>
      <b/>
      <sz val="10"/>
      <color theme="0"/>
      <name val="Calibri"/>
      <family val="2"/>
      <scheme val="minor"/>
    </font>
    <font>
      <sz val="10"/>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4" fillId="0" borderId="0"/>
    <xf numFmtId="0" fontId="4" fillId="0" borderId="0"/>
    <xf numFmtId="0" fontId="4" fillId="0" borderId="0"/>
  </cellStyleXfs>
  <cellXfs count="39">
    <xf numFmtId="0" fontId="0" fillId="0" borderId="0" xfId="0"/>
    <xf numFmtId="2" fontId="1" fillId="0" borderId="0" xfId="0" applyNumberFormat="1" applyFont="1" applyAlignment="1">
      <alignment vertical="center"/>
    </xf>
    <xf numFmtId="2" fontId="2" fillId="3" borderId="0" xfId="0" applyNumberFormat="1" applyFont="1" applyFill="1" applyAlignment="1">
      <alignment horizontal="center" vertical="center"/>
    </xf>
    <xf numFmtId="2" fontId="3" fillId="0" borderId="0" xfId="0" applyNumberFormat="1" applyFont="1" applyAlignment="1">
      <alignment horizontal="center" vertical="center"/>
    </xf>
    <xf numFmtId="2" fontId="5" fillId="0" borderId="1" xfId="1" applyNumberFormat="1" applyFont="1" applyBorder="1" applyAlignment="1">
      <alignment horizontal="center" vertical="center" wrapText="1"/>
    </xf>
    <xf numFmtId="2" fontId="1" fillId="0" borderId="0" xfId="0" applyNumberFormat="1" applyFont="1" applyAlignment="1">
      <alignment vertical="center" wrapText="1"/>
    </xf>
    <xf numFmtId="2" fontId="5" fillId="0" borderId="1" xfId="1" applyNumberFormat="1" applyFont="1" applyBorder="1" applyAlignment="1">
      <alignment vertical="center" wrapText="1"/>
    </xf>
    <xf numFmtId="2" fontId="5" fillId="0" borderId="1" xfId="1" applyNumberFormat="1" applyFont="1" applyBorder="1" applyAlignment="1">
      <alignment horizontal="right" vertical="center" wrapText="1"/>
    </xf>
    <xf numFmtId="2" fontId="5" fillId="0" borderId="0" xfId="1" applyNumberFormat="1" applyFont="1" applyAlignment="1">
      <alignment horizontal="right" vertical="center" wrapText="1"/>
    </xf>
    <xf numFmtId="2" fontId="1" fillId="0" borderId="0" xfId="0" applyNumberFormat="1" applyFont="1" applyAlignment="1">
      <alignment horizontal="center" vertical="center"/>
    </xf>
    <xf numFmtId="2" fontId="6" fillId="0" borderId="1" xfId="2" applyNumberFormat="1" applyFont="1" applyBorder="1" applyAlignment="1">
      <alignment horizontal="center" vertical="center" wrapText="1"/>
    </xf>
    <xf numFmtId="2" fontId="5" fillId="0" borderId="0" xfId="1" applyNumberFormat="1" applyFont="1" applyBorder="1" applyAlignment="1">
      <alignment vertical="center" wrapText="1"/>
    </xf>
    <xf numFmtId="0" fontId="1" fillId="0" borderId="0" xfId="0" applyNumberFormat="1" applyFont="1" applyAlignment="1">
      <alignment vertical="center"/>
    </xf>
    <xf numFmtId="0" fontId="2" fillId="3" borderId="0" xfId="0" applyNumberFormat="1" applyFont="1" applyFill="1" applyAlignment="1">
      <alignment horizontal="center" vertical="center"/>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14" fontId="1" fillId="0" borderId="0" xfId="0" applyNumberFormat="1" applyFont="1" applyAlignment="1">
      <alignment vertical="center"/>
    </xf>
    <xf numFmtId="14" fontId="2" fillId="3" borderId="0" xfId="0" applyNumberFormat="1" applyFont="1" applyFill="1" applyAlignment="1">
      <alignment horizontal="center" vertical="center" wrapText="1"/>
    </xf>
    <xf numFmtId="14" fontId="5" fillId="0" borderId="0" xfId="1" applyNumberFormat="1" applyFont="1" applyAlignment="1">
      <alignment horizontal="center" vertical="center" wrapText="1"/>
    </xf>
    <xf numFmtId="14" fontId="2" fillId="3" borderId="0" xfId="0" applyNumberFormat="1" applyFont="1" applyFill="1" applyAlignment="1">
      <alignment horizontal="center" vertical="center"/>
    </xf>
    <xf numFmtId="164" fontId="1" fillId="0" borderId="0" xfId="0" applyNumberFormat="1" applyFont="1" applyAlignment="1">
      <alignment vertical="center"/>
    </xf>
    <xf numFmtId="164" fontId="2" fillId="3" borderId="0" xfId="0" applyNumberFormat="1" applyFont="1" applyFill="1" applyAlignment="1">
      <alignment horizontal="center" vertical="center" wrapText="1"/>
    </xf>
    <xf numFmtId="164" fontId="5" fillId="0" borderId="1" xfId="1" applyNumberFormat="1" applyFont="1" applyBorder="1" applyAlignment="1">
      <alignment horizontal="center" vertical="center" wrapText="1"/>
    </xf>
    <xf numFmtId="164" fontId="5" fillId="0" borderId="0" xfId="1" applyNumberFormat="1" applyFont="1" applyBorder="1" applyAlignment="1">
      <alignment horizontal="center" vertical="center" wrapText="1"/>
    </xf>
    <xf numFmtId="164" fontId="2" fillId="2" borderId="0" xfId="0" applyNumberFormat="1" applyFont="1" applyFill="1" applyAlignment="1">
      <alignment horizontal="center" vertical="center" wrapText="1"/>
    </xf>
    <xf numFmtId="164" fontId="1" fillId="0" borderId="0" xfId="0" applyNumberFormat="1" applyFont="1" applyAlignment="1">
      <alignment horizontal="center" vertical="center"/>
    </xf>
    <xf numFmtId="164" fontId="2" fillId="2" borderId="0" xfId="0" applyNumberFormat="1" applyFont="1" applyFill="1" applyAlignment="1">
      <alignment horizontal="center" vertical="center"/>
    </xf>
    <xf numFmtId="0" fontId="6" fillId="0" borderId="1" xfId="3" applyFont="1" applyBorder="1" applyAlignment="1">
      <alignment horizontal="center" vertical="center" wrapText="1"/>
    </xf>
    <xf numFmtId="165" fontId="6" fillId="0" borderId="0" xfId="3" applyNumberFormat="1" applyFont="1" applyAlignment="1">
      <alignment horizontal="center" vertical="center" wrapText="1"/>
    </xf>
    <xf numFmtId="2" fontId="1" fillId="0" borderId="0" xfId="0" applyNumberFormat="1" applyFont="1" applyAlignment="1">
      <alignment horizontal="left" vertical="center" wrapText="1"/>
    </xf>
    <xf numFmtId="2" fontId="5" fillId="0" borderId="1" xfId="1" applyNumberFormat="1" applyFont="1" applyFill="1" applyBorder="1" applyAlignment="1">
      <alignment vertical="center" wrapText="1"/>
    </xf>
    <xf numFmtId="2" fontId="7" fillId="0" borderId="0" xfId="0" applyNumberFormat="1" applyFont="1" applyAlignment="1">
      <alignment horizontal="center" vertical="center"/>
    </xf>
    <xf numFmtId="2" fontId="8" fillId="3" borderId="0" xfId="0" applyNumberFormat="1" applyFont="1" applyFill="1" applyAlignment="1">
      <alignment vertical="center"/>
    </xf>
    <xf numFmtId="2" fontId="9" fillId="0" borderId="0" xfId="0" applyNumberFormat="1" applyFont="1" applyAlignment="1">
      <alignment horizontal="center" vertical="center"/>
    </xf>
    <xf numFmtId="2" fontId="9" fillId="0" borderId="0" xfId="0" applyNumberFormat="1" applyFont="1" applyAlignment="1">
      <alignment vertical="center"/>
    </xf>
    <xf numFmtId="0" fontId="9" fillId="0" borderId="0" xfId="0" applyNumberFormat="1" applyFont="1" applyAlignment="1">
      <alignment vertical="center"/>
    </xf>
    <xf numFmtId="14" fontId="9" fillId="0" borderId="0" xfId="0" applyNumberFormat="1" applyFont="1" applyAlignment="1">
      <alignment vertical="center"/>
    </xf>
    <xf numFmtId="164" fontId="9" fillId="0" borderId="0" xfId="0" applyNumberFormat="1" applyFont="1" applyAlignment="1">
      <alignment vertical="center"/>
    </xf>
    <xf numFmtId="164" fontId="8" fillId="2" borderId="0" xfId="0" applyNumberFormat="1" applyFont="1" applyFill="1" applyAlignment="1">
      <alignment horizontal="center" vertical="center"/>
    </xf>
  </cellXfs>
  <cellStyles count="4">
    <cellStyle name="Normal" xfId="0" builtinId="0"/>
    <cellStyle name="Normal_Sheet1" xfId="2" xr:uid="{1D2694B5-C0BA-4331-96FC-07375095D0A4}"/>
    <cellStyle name="Normal_Sheet2" xfId="1" xr:uid="{69906C5D-89A8-4FA8-9D10-A88DF817ED15}"/>
    <cellStyle name="Normal_Sheet3" xfId="3" xr:uid="{BA2581DA-BA72-4AC4-A50D-B9E67DC1E7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87132-3B37-406A-868D-7E1BCAC2BCA0}">
  <dimension ref="A1:R12"/>
  <sheetViews>
    <sheetView tabSelected="1" topLeftCell="A7" workbookViewId="0">
      <selection activeCell="C14" sqref="C14"/>
    </sheetView>
  </sheetViews>
  <sheetFormatPr defaultRowHeight="12" x14ac:dyDescent="0.25"/>
  <cols>
    <col min="1" max="1" width="12.7109375" style="1" customWidth="1"/>
    <col min="2" max="2" width="22.5703125" style="9" customWidth="1"/>
    <col min="3" max="3" width="57.42578125" style="1" customWidth="1"/>
    <col min="4" max="4" width="9.42578125" style="12" customWidth="1"/>
    <col min="5" max="5" width="9.140625" style="16"/>
    <col min="6" max="6" width="11.85546875" style="20" customWidth="1"/>
    <col min="7" max="8" width="9.140625" style="20"/>
    <col min="9" max="9" width="10" style="20" customWidth="1"/>
    <col min="10" max="10" width="9.140625" style="20"/>
    <col min="11" max="16384" width="9.140625" style="1"/>
  </cols>
  <sheetData>
    <row r="1" spans="1:18" ht="12.75" x14ac:dyDescent="0.25">
      <c r="A1" s="32" t="s">
        <v>12</v>
      </c>
      <c r="B1" s="33"/>
      <c r="C1" s="34"/>
      <c r="D1" s="35"/>
      <c r="E1" s="36"/>
      <c r="F1" s="37"/>
      <c r="G1" s="38" t="s">
        <v>0</v>
      </c>
      <c r="H1" s="38"/>
      <c r="I1" s="38"/>
      <c r="J1" s="38"/>
    </row>
    <row r="2" spans="1:18" s="3" customFormat="1" ht="36" x14ac:dyDescent="0.25">
      <c r="A2" s="2" t="s">
        <v>1</v>
      </c>
      <c r="B2" s="2" t="s">
        <v>2</v>
      </c>
      <c r="C2" s="2" t="s">
        <v>3</v>
      </c>
      <c r="D2" s="13" t="s">
        <v>4</v>
      </c>
      <c r="E2" s="17" t="s">
        <v>20</v>
      </c>
      <c r="F2" s="21" t="s">
        <v>11</v>
      </c>
      <c r="G2" s="26" t="s">
        <v>6</v>
      </c>
      <c r="H2" s="26" t="s">
        <v>7</v>
      </c>
      <c r="I2" s="24" t="s">
        <v>14</v>
      </c>
      <c r="J2" s="24" t="s">
        <v>15</v>
      </c>
    </row>
    <row r="3" spans="1:18" ht="75" customHeight="1" x14ac:dyDescent="0.25">
      <c r="A3" s="4" t="s">
        <v>16</v>
      </c>
      <c r="B3" s="4" t="s">
        <v>8</v>
      </c>
      <c r="C3" s="5" t="s">
        <v>30</v>
      </c>
      <c r="D3" s="14">
        <v>71044</v>
      </c>
      <c r="E3" s="18">
        <v>44473</v>
      </c>
      <c r="F3" s="22">
        <f>13034605.9/1000</f>
        <v>13034.6059</v>
      </c>
      <c r="G3" s="22">
        <f>143588.7/1000</f>
        <v>143.58870000000002</v>
      </c>
      <c r="H3" s="22">
        <f>283115.96/1000</f>
        <v>283.11596000000003</v>
      </c>
      <c r="I3" s="22">
        <f>5811876.231/1000</f>
        <v>5811.8762309999993</v>
      </c>
      <c r="J3" s="22">
        <f>6796025.01/1000</f>
        <v>6796.0250099999994</v>
      </c>
      <c r="K3" s="6"/>
      <c r="L3" s="7"/>
      <c r="M3" s="8"/>
      <c r="N3" s="6"/>
      <c r="O3" s="7"/>
      <c r="Q3" s="6"/>
      <c r="R3" s="7"/>
    </row>
    <row r="4" spans="1:18" ht="87.75" customHeight="1" x14ac:dyDescent="0.25">
      <c r="A4" s="4" t="s">
        <v>18</v>
      </c>
      <c r="B4" s="4" t="s">
        <v>9</v>
      </c>
      <c r="C4" s="30" t="s">
        <v>31</v>
      </c>
      <c r="D4" s="14" t="s">
        <v>10</v>
      </c>
      <c r="E4" s="18">
        <v>44525</v>
      </c>
      <c r="F4" s="22">
        <f>704250.81/1000</f>
        <v>704.25081</v>
      </c>
      <c r="G4" s="25">
        <f>32124.73/1000</f>
        <v>32.12473</v>
      </c>
      <c r="H4" s="25"/>
      <c r="I4" s="25">
        <f>672126.08/1000</f>
        <v>672.12608</v>
      </c>
      <c r="J4" s="25"/>
    </row>
    <row r="5" spans="1:18" ht="99" customHeight="1" x14ac:dyDescent="0.25">
      <c r="A5" s="31" t="s">
        <v>23</v>
      </c>
      <c r="B5" s="10" t="s">
        <v>21</v>
      </c>
      <c r="C5" s="11" t="s">
        <v>33</v>
      </c>
      <c r="D5" s="15">
        <v>71367</v>
      </c>
      <c r="E5" s="18">
        <v>44560</v>
      </c>
      <c r="F5" s="23">
        <f>12348697/1000</f>
        <v>12348.697</v>
      </c>
      <c r="G5" s="25">
        <f>6525366.48/1000</f>
        <v>6525.3664800000006</v>
      </c>
      <c r="H5" s="25">
        <f>2793845.39/1000</f>
        <v>2793.84539</v>
      </c>
      <c r="I5" s="25">
        <f>3029483.76/1000</f>
        <v>3029.4837599999996</v>
      </c>
      <c r="J5" s="25"/>
    </row>
    <row r="6" spans="1:18" ht="95.25" customHeight="1" x14ac:dyDescent="0.25">
      <c r="A6" s="9" t="s">
        <v>25</v>
      </c>
      <c r="B6" s="27" t="s">
        <v>26</v>
      </c>
      <c r="C6" s="29" t="s">
        <v>28</v>
      </c>
      <c r="D6" s="27" t="s">
        <v>24</v>
      </c>
      <c r="E6" s="28">
        <v>44467</v>
      </c>
      <c r="F6" s="25">
        <f>3243287/1000</f>
        <v>3243.2869999999998</v>
      </c>
      <c r="G6" s="25">
        <f>2667674.75/1000</f>
        <v>2667.6747500000001</v>
      </c>
      <c r="H6" s="25">
        <f>549489.13/1000</f>
        <v>549.48913000000005</v>
      </c>
      <c r="I6" s="25">
        <f>26122.5/1000</f>
        <v>26.122499999999999</v>
      </c>
      <c r="J6" s="25"/>
    </row>
    <row r="7" spans="1:18" ht="93" customHeight="1" x14ac:dyDescent="0.25">
      <c r="A7" s="4" t="s">
        <v>17</v>
      </c>
      <c r="B7" s="4" t="s">
        <v>27</v>
      </c>
      <c r="C7" s="6" t="s">
        <v>29</v>
      </c>
      <c r="D7" s="14">
        <v>71151</v>
      </c>
      <c r="E7" s="18">
        <v>44510</v>
      </c>
      <c r="F7" s="22">
        <f>2417693.26/1000</f>
        <v>2417.6932599999996</v>
      </c>
      <c r="G7" s="25"/>
      <c r="H7" s="25">
        <f>1534846.8/1000</f>
        <v>1534.8468</v>
      </c>
      <c r="I7" s="25">
        <f>882846.456/1000</f>
        <v>882.84645599999999</v>
      </c>
      <c r="J7" s="25"/>
    </row>
    <row r="9" spans="1:18" ht="12.75" x14ac:dyDescent="0.25">
      <c r="A9" s="32" t="s">
        <v>13</v>
      </c>
      <c r="B9" s="33"/>
      <c r="C9" s="34"/>
      <c r="D9" s="35"/>
      <c r="E9" s="36"/>
      <c r="F9" s="37"/>
      <c r="G9" s="38" t="s">
        <v>0</v>
      </c>
      <c r="H9" s="38"/>
      <c r="I9" s="38"/>
      <c r="J9" s="38"/>
    </row>
    <row r="10" spans="1:18" s="3" customFormat="1" ht="24" x14ac:dyDescent="0.25">
      <c r="A10" s="2" t="s">
        <v>1</v>
      </c>
      <c r="B10" s="2" t="s">
        <v>2</v>
      </c>
      <c r="C10" s="2" t="s">
        <v>3</v>
      </c>
      <c r="D10" s="13" t="s">
        <v>4</v>
      </c>
      <c r="E10" s="19" t="s">
        <v>5</v>
      </c>
      <c r="F10" s="21" t="s">
        <v>11</v>
      </c>
      <c r="G10" s="26" t="s">
        <v>6</v>
      </c>
      <c r="H10" s="26" t="s">
        <v>7</v>
      </c>
      <c r="I10" s="24" t="s">
        <v>14</v>
      </c>
      <c r="J10" s="24" t="s">
        <v>15</v>
      </c>
    </row>
    <row r="11" spans="1:18" ht="118.5" customHeight="1" x14ac:dyDescent="0.25">
      <c r="A11" s="4" t="s">
        <v>19</v>
      </c>
      <c r="B11" s="4" t="s">
        <v>32</v>
      </c>
      <c r="C11" s="6" t="s">
        <v>22</v>
      </c>
      <c r="D11" s="14">
        <v>71273</v>
      </c>
      <c r="E11" s="18">
        <v>44545</v>
      </c>
      <c r="F11" s="22">
        <f>836711/1000</f>
        <v>836.71100000000001</v>
      </c>
      <c r="G11" s="25">
        <f>796867.56/1000</f>
        <v>796.86756000000003</v>
      </c>
      <c r="H11" s="25"/>
      <c r="I11" s="25">
        <f>39843.378/1000</f>
        <v>39.843377999999994</v>
      </c>
      <c r="J11" s="25"/>
    </row>
    <row r="12" spans="1:18" ht="11.25" customHeight="1" x14ac:dyDescent="0.25"/>
  </sheetData>
  <mergeCells count="2">
    <mergeCell ref="G1:J1"/>
    <mergeCell ref="G9:J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Sharon</dc:creator>
  <cp:lastModifiedBy>Dean, Natalie</cp:lastModifiedBy>
  <dcterms:created xsi:type="dcterms:W3CDTF">2021-12-27T19:47:30Z</dcterms:created>
  <dcterms:modified xsi:type="dcterms:W3CDTF">2022-01-06T19:44:16Z</dcterms:modified>
</cp:coreProperties>
</file>