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nyccouncil-my.sharepoint.com/personal/jstorey_council_nyc_gov/Documents/Budget Work/OCJ/OCJ Budget/FY21 Adoption/"/>
    </mc:Choice>
  </mc:AlternateContent>
  <xr:revisionPtr revIDLastSave="0" documentId="8_{282D358E-4C49-45D6-9205-D3E4FA7D92D8}" xr6:coauthVersionLast="45" xr6:coauthVersionMax="45" xr10:uidLastSave="{00000000-0000-0000-0000-000000000000}"/>
  <bookViews>
    <workbookView xWindow="1950" yWindow="1170" windowWidth="24975" windowHeight="15030" tabRatio="885" xr2:uid="{00000000-000D-0000-FFFF-FFFF00000000}"/>
  </bookViews>
  <sheets>
    <sheet name="FY21 HRA Structure-Adp2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0" l="1"/>
  <c r="I19" i="10"/>
  <c r="I36" i="10"/>
  <c r="I18" i="10" l="1"/>
  <c r="I20" i="10"/>
  <c r="I8" i="10" l="1"/>
  <c r="I31" i="10"/>
  <c r="I35" i="10" l="1"/>
  <c r="I33" i="10"/>
  <c r="I29" i="10"/>
  <c r="I28" i="10" s="1"/>
  <c r="I26" i="10"/>
  <c r="I25" i="10"/>
  <c r="I22" i="10"/>
  <c r="I17" i="10"/>
  <c r="I16" i="10"/>
  <c r="I14" i="10"/>
  <c r="I10" i="10"/>
  <c r="I9" i="10"/>
  <c r="I7" i="10"/>
  <c r="I34" i="10" l="1"/>
  <c r="I12" i="10"/>
  <c r="I24" i="10"/>
  <c r="I6" i="10"/>
  <c r="H37" i="10" l="1"/>
</calcChain>
</file>

<file path=xl/sharedStrings.xml><?xml version="1.0" encoding="utf-8"?>
<sst xmlns="http://schemas.openxmlformats.org/spreadsheetml/2006/main" count="99" uniqueCount="45">
  <si>
    <t>U/A</t>
  </si>
  <si>
    <t>107</t>
  </si>
  <si>
    <t>9454</t>
  </si>
  <si>
    <t>Anti Eviction Services</t>
  </si>
  <si>
    <t>40X</t>
  </si>
  <si>
    <t>650</t>
  </si>
  <si>
    <t>9455</t>
  </si>
  <si>
    <t>Access to Counsel</t>
  </si>
  <si>
    <t>9456</t>
  </si>
  <si>
    <t>Deportation Defense</t>
  </si>
  <si>
    <t>Source</t>
  </si>
  <si>
    <t>Program/Contract</t>
  </si>
  <si>
    <t xml:space="preserve">Budget </t>
  </si>
  <si>
    <t>Budget Name</t>
  </si>
  <si>
    <t>Obj</t>
  </si>
  <si>
    <t>Amount</t>
  </si>
  <si>
    <t>Financial Plan FY21</t>
  </si>
  <si>
    <t xml:space="preserve">Subtotal </t>
  </si>
  <si>
    <t xml:space="preserve">OCJ </t>
  </si>
  <si>
    <t>Subtotal</t>
  </si>
  <si>
    <t>Immigrant Opportunity Initiative</t>
  </si>
  <si>
    <t>Indirect Cost (Nov 21 Plan)</t>
  </si>
  <si>
    <t>OCJ</t>
  </si>
  <si>
    <r>
      <rPr>
        <sz val="10.5"/>
        <rFont val="Calibri"/>
        <family val="2"/>
        <scheme val="minor"/>
      </rPr>
      <t>Homelessness Prevention Law Project /
Universal Access</t>
    </r>
  </si>
  <si>
    <t>Housing Help Program</t>
  </si>
  <si>
    <t>City Council Allocation</t>
  </si>
  <si>
    <t>Community Service Block Grant</t>
  </si>
  <si>
    <t>Assigned Counsel Project for Seniors</t>
  </si>
  <si>
    <t>Financial Plan FY 21</t>
  </si>
  <si>
    <t>Financial Plan</t>
  </si>
  <si>
    <t>Indirect Cost (Nov Plan)</t>
  </si>
  <si>
    <t xml:space="preserve">Anti-Harassment Tenant Protection </t>
  </si>
  <si>
    <t>Legal Parity</t>
  </si>
  <si>
    <t>Universal Access PEG</t>
  </si>
  <si>
    <t xml:space="preserve">             The chart reflect the $8.5m PEG against the correct code.</t>
  </si>
  <si>
    <t>Workplace Rights</t>
  </si>
  <si>
    <t>FY21 - HRA's Office of Civil Justice</t>
  </si>
  <si>
    <t>Note: 1) The Universal Access $8.5m PEG was applied against the wrong budget code 9454-650. This will be reversed in FY'21 to budget code 9455-650</t>
  </si>
  <si>
    <t xml:space="preserve">            2) $500k for nti-Harassment Tenant is allocated in the Domestic Violence Budget Code</t>
  </si>
  <si>
    <t xml:space="preserve">            3)  Workplace Rights $120K included in the City Council allocation</t>
  </si>
  <si>
    <t>Allocated ActionNYC (CUNY)</t>
  </si>
  <si>
    <t>ActionNYC (HRA)</t>
  </si>
  <si>
    <t>As of Adopt 21</t>
  </si>
  <si>
    <t>Total</t>
  </si>
  <si>
    <t>Total OCJ HC as of Adopt21 budget       56 HC $3.2m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</si>
</sst>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164" fontId="0" fillId="0" borderId="0" xfId="0" applyNumberFormat="1" applyBorder="1"/>
    <xf numFmtId="0" fontId="0" fillId="0" borderId="0" xfId="1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5" fontId="0" fillId="2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 vertical="top" shrinkToFit="1"/>
    </xf>
    <xf numFmtId="0" fontId="6" fillId="3" borderId="0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/>
    </xf>
    <xf numFmtId="5" fontId="5" fillId="3" borderId="2" xfId="0" applyNumberFormat="1" applyFont="1" applyFill="1" applyBorder="1" applyAlignment="1">
      <alignment horizontal="center" vertical="top" shrinkToFit="1"/>
    </xf>
    <xf numFmtId="0" fontId="0" fillId="3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64" fontId="0" fillId="2" borderId="7" xfId="0" applyNumberForma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top" wrapText="1"/>
    </xf>
    <xf numFmtId="5" fontId="8" fillId="3" borderId="2" xfId="0" applyNumberFormat="1" applyFont="1" applyFill="1" applyBorder="1" applyAlignment="1">
      <alignment horizontal="center" vertical="top" shrinkToFit="1"/>
    </xf>
    <xf numFmtId="5" fontId="0" fillId="0" borderId="0" xfId="0" applyNumberFormat="1"/>
    <xf numFmtId="0" fontId="4" fillId="2" borderId="6" xfId="0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top" shrinkToFit="1"/>
    </xf>
    <xf numFmtId="1" fontId="8" fillId="3" borderId="1" xfId="0" applyNumberFormat="1" applyFont="1" applyFill="1" applyBorder="1" applyAlignment="1">
      <alignment horizontal="center" vertical="top" shrinkToFit="1"/>
    </xf>
    <xf numFmtId="0" fontId="0" fillId="2" borderId="6" xfId="0" applyFill="1" applyBorder="1" applyAlignment="1">
      <alignment horizontal="center" wrapText="1"/>
    </xf>
    <xf numFmtId="1" fontId="5" fillId="3" borderId="9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5" fontId="2" fillId="2" borderId="2" xfId="0" applyNumberFormat="1" applyFont="1" applyFill="1" applyBorder="1" applyAlignment="1">
      <alignment horizontal="center"/>
    </xf>
    <xf numFmtId="5" fontId="5" fillId="3" borderId="2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 vertical="top"/>
    </xf>
    <xf numFmtId="0" fontId="0" fillId="4" borderId="10" xfId="0" applyFill="1" applyBorder="1"/>
    <xf numFmtId="0" fontId="0" fillId="4" borderId="11" xfId="0" applyFill="1" applyBorder="1"/>
    <xf numFmtId="0" fontId="3" fillId="4" borderId="11" xfId="0" applyFont="1" applyFill="1" applyBorder="1"/>
    <xf numFmtId="0" fontId="0" fillId="5" borderId="0" xfId="0" applyFill="1" applyBorder="1"/>
    <xf numFmtId="0" fontId="3" fillId="5" borderId="0" xfId="0" applyFont="1" applyFill="1" applyBorder="1"/>
    <xf numFmtId="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/>
    <xf numFmtId="5" fontId="2" fillId="4" borderId="11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FEB3-3C44-4386-BFD7-CA4F7ADA4AA6}">
  <dimension ref="B2:M48"/>
  <sheetViews>
    <sheetView tabSelected="1" zoomScale="70" zoomScaleNormal="70" workbookViewId="0">
      <selection activeCell="J43" sqref="J43"/>
    </sheetView>
  </sheetViews>
  <sheetFormatPr defaultRowHeight="15" x14ac:dyDescent="0.25"/>
  <cols>
    <col min="2" max="2" width="22.5703125" customWidth="1"/>
    <col min="4" max="4" width="34.140625" customWidth="1"/>
    <col min="6" max="6" width="21.7109375" customWidth="1"/>
    <col min="8" max="8" width="13" customWidth="1"/>
    <col min="9" max="9" width="17.28515625" bestFit="1" customWidth="1"/>
    <col min="10" max="10" width="12.85546875" bestFit="1" customWidth="1"/>
    <col min="11" max="11" width="36.85546875" customWidth="1"/>
    <col min="12" max="12" width="18.42578125" customWidth="1"/>
    <col min="13" max="13" width="32" customWidth="1"/>
    <col min="14" max="14" width="13.85546875" customWidth="1"/>
    <col min="15" max="15" width="15.42578125" customWidth="1"/>
  </cols>
  <sheetData>
    <row r="2" spans="2:10" ht="18.75" x14ac:dyDescent="0.3">
      <c r="B2" s="52" t="s">
        <v>36</v>
      </c>
      <c r="C2" s="52"/>
      <c r="D2" s="52"/>
      <c r="E2" s="52"/>
      <c r="F2" s="52"/>
      <c r="G2" s="52"/>
      <c r="H2" s="52"/>
      <c r="I2" s="52"/>
    </row>
    <row r="3" spans="2:10" x14ac:dyDescent="0.25">
      <c r="B3" s="1" t="s">
        <v>42</v>
      </c>
      <c r="C3" s="6"/>
      <c r="D3" s="8"/>
      <c r="E3" s="7"/>
      <c r="F3" s="8"/>
      <c r="G3" s="1"/>
      <c r="H3" s="6"/>
      <c r="I3" s="1"/>
    </row>
    <row r="4" spans="2:10" ht="15.75" thickBot="1" x14ac:dyDescent="0.3">
      <c r="B4" s="4" t="s">
        <v>10</v>
      </c>
      <c r="C4" s="3" t="s">
        <v>0</v>
      </c>
      <c r="D4" s="5" t="s">
        <v>11</v>
      </c>
      <c r="E4" s="2" t="s">
        <v>12</v>
      </c>
      <c r="F4" s="5" t="s">
        <v>13</v>
      </c>
      <c r="G4" s="4" t="s">
        <v>14</v>
      </c>
      <c r="H4" s="53" t="s">
        <v>15</v>
      </c>
      <c r="I4" s="53"/>
      <c r="J4" s="38"/>
    </row>
    <row r="5" spans="2:10" ht="15.75" thickBot="1" x14ac:dyDescent="0.3">
      <c r="B5" s="9" t="s">
        <v>16</v>
      </c>
      <c r="C5" s="26" t="s">
        <v>1</v>
      </c>
      <c r="D5" s="11"/>
      <c r="E5" s="12" t="s">
        <v>8</v>
      </c>
      <c r="F5" s="12" t="s">
        <v>9</v>
      </c>
      <c r="G5" s="12" t="s">
        <v>5</v>
      </c>
      <c r="H5" s="12"/>
      <c r="I5" s="13">
        <v>13819565</v>
      </c>
    </row>
    <row r="6" spans="2:10" ht="15.75" thickTop="1" x14ac:dyDescent="0.25">
      <c r="B6" s="31"/>
      <c r="C6" s="32"/>
      <c r="D6" s="33"/>
      <c r="E6" s="34"/>
      <c r="F6" s="35"/>
      <c r="G6" s="34"/>
      <c r="H6" s="35" t="s">
        <v>19</v>
      </c>
      <c r="I6" s="36">
        <f>SUM(I7:I8)</f>
        <v>13785314</v>
      </c>
    </row>
    <row r="7" spans="2:10" ht="15" customHeight="1" x14ac:dyDescent="0.25">
      <c r="B7" s="14" t="s">
        <v>18</v>
      </c>
      <c r="C7" s="27">
        <v>107</v>
      </c>
      <c r="D7" s="16" t="s">
        <v>20</v>
      </c>
      <c r="E7" s="15">
        <v>9456</v>
      </c>
      <c r="F7" s="15" t="s">
        <v>9</v>
      </c>
      <c r="G7" s="15">
        <v>650</v>
      </c>
      <c r="H7" s="23"/>
      <c r="I7" s="18">
        <f>13728064</f>
        <v>13728064</v>
      </c>
    </row>
    <row r="8" spans="2:10" ht="15.75" thickBot="1" x14ac:dyDescent="0.3">
      <c r="B8" s="14"/>
      <c r="C8" s="27"/>
      <c r="D8" s="16"/>
      <c r="E8" s="15">
        <v>9456</v>
      </c>
      <c r="F8" s="15" t="s">
        <v>30</v>
      </c>
      <c r="G8" s="15">
        <v>650</v>
      </c>
      <c r="H8" s="23"/>
      <c r="I8" s="18">
        <f>91501-34251</f>
        <v>57250</v>
      </c>
    </row>
    <row r="9" spans="2:10" ht="15.75" thickBot="1" x14ac:dyDescent="0.3">
      <c r="B9" s="9" t="s">
        <v>16</v>
      </c>
      <c r="C9" s="26" t="s">
        <v>1</v>
      </c>
      <c r="D9" s="10"/>
      <c r="E9" s="12">
        <v>9456</v>
      </c>
      <c r="F9" s="12" t="s">
        <v>9</v>
      </c>
      <c r="G9" s="12">
        <v>499</v>
      </c>
      <c r="H9" s="12"/>
      <c r="I9" s="13">
        <f>358685</f>
        <v>358685</v>
      </c>
    </row>
    <row r="10" spans="2:10" ht="16.5" thickTop="1" thickBot="1" x14ac:dyDescent="0.3">
      <c r="B10" s="14" t="s">
        <v>18</v>
      </c>
      <c r="C10" s="27">
        <v>107</v>
      </c>
      <c r="D10" s="16" t="s">
        <v>32</v>
      </c>
      <c r="E10" s="15">
        <v>9456</v>
      </c>
      <c r="F10" s="15" t="s">
        <v>9</v>
      </c>
      <c r="G10" s="15">
        <v>499</v>
      </c>
      <c r="H10" s="23"/>
      <c r="I10" s="18">
        <f>358685</f>
        <v>358685</v>
      </c>
      <c r="J10" s="25"/>
    </row>
    <row r="11" spans="2:10" ht="43.5" customHeight="1" thickBot="1" x14ac:dyDescent="0.3">
      <c r="B11" s="9" t="s">
        <v>16</v>
      </c>
      <c r="C11" s="26" t="s">
        <v>1</v>
      </c>
      <c r="D11" s="10"/>
      <c r="E11" s="12" t="s">
        <v>2</v>
      </c>
      <c r="F11" s="12" t="s">
        <v>3</v>
      </c>
      <c r="G11" s="12" t="s">
        <v>5</v>
      </c>
      <c r="H11" s="12"/>
      <c r="I11" s="13">
        <v>61929060</v>
      </c>
      <c r="J11" s="25"/>
    </row>
    <row r="12" spans="2:10" ht="15.75" thickTop="1" x14ac:dyDescent="0.25">
      <c r="B12" s="14"/>
      <c r="C12" s="27"/>
      <c r="D12" s="16"/>
      <c r="E12" s="15"/>
      <c r="F12" s="16"/>
      <c r="G12" s="15"/>
      <c r="H12" s="23" t="s">
        <v>19</v>
      </c>
      <c r="I12" s="24">
        <f>SUM(I13:I20)</f>
        <v>99264155</v>
      </c>
    </row>
    <row r="13" spans="2:10" ht="17.25" customHeight="1" x14ac:dyDescent="0.25">
      <c r="B13" s="14"/>
      <c r="C13" s="27">
        <v>107</v>
      </c>
      <c r="D13" s="16" t="s">
        <v>20</v>
      </c>
      <c r="E13" s="15">
        <v>9454</v>
      </c>
      <c r="F13" s="16" t="s">
        <v>3</v>
      </c>
      <c r="G13" s="15">
        <v>650</v>
      </c>
      <c r="H13" s="17"/>
      <c r="I13" s="18">
        <v>5937691</v>
      </c>
    </row>
    <row r="14" spans="2:10" ht="28.5" x14ac:dyDescent="0.25">
      <c r="B14" s="14"/>
      <c r="C14" s="27">
        <v>107</v>
      </c>
      <c r="D14" s="19" t="s">
        <v>23</v>
      </c>
      <c r="E14" s="15">
        <v>9454</v>
      </c>
      <c r="F14" s="16" t="s">
        <v>3</v>
      </c>
      <c r="G14" s="15">
        <v>650</v>
      </c>
      <c r="H14" s="17"/>
      <c r="I14" s="37">
        <f>10554358</f>
        <v>10554358</v>
      </c>
      <c r="J14" s="25"/>
    </row>
    <row r="15" spans="2:10" x14ac:dyDescent="0.25">
      <c r="B15" s="14"/>
      <c r="C15" s="27">
        <v>107</v>
      </c>
      <c r="D15" s="16" t="s">
        <v>31</v>
      </c>
      <c r="E15" s="15">
        <v>9454</v>
      </c>
      <c r="F15" s="16" t="s">
        <v>3</v>
      </c>
      <c r="G15" s="15">
        <v>650</v>
      </c>
      <c r="H15" s="17"/>
      <c r="I15" s="18">
        <f>41927830+500000</f>
        <v>42427830</v>
      </c>
      <c r="J15" s="25"/>
    </row>
    <row r="16" spans="2:10" ht="20.100000000000001" customHeight="1" x14ac:dyDescent="0.25">
      <c r="B16" s="14"/>
      <c r="C16" s="27">
        <v>107</v>
      </c>
      <c r="D16" s="16" t="s">
        <v>24</v>
      </c>
      <c r="E16" s="15">
        <v>9454</v>
      </c>
      <c r="F16" s="16" t="s">
        <v>3</v>
      </c>
      <c r="G16" s="15">
        <v>650</v>
      </c>
      <c r="H16" s="17"/>
      <c r="I16" s="18">
        <f>3000000</f>
        <v>3000000</v>
      </c>
    </row>
    <row r="17" spans="2:13" ht="20.100000000000001" customHeight="1" x14ac:dyDescent="0.25">
      <c r="B17" s="14"/>
      <c r="C17" s="27">
        <v>107</v>
      </c>
      <c r="D17" s="41" t="s">
        <v>35</v>
      </c>
      <c r="E17" s="15">
        <v>9454</v>
      </c>
      <c r="F17" s="16" t="s">
        <v>3</v>
      </c>
      <c r="G17" s="15">
        <v>650</v>
      </c>
      <c r="H17" s="17"/>
      <c r="I17" s="18">
        <f>0</f>
        <v>0</v>
      </c>
    </row>
    <row r="18" spans="2:13" ht="20.100000000000001" customHeight="1" x14ac:dyDescent="0.25">
      <c r="B18" s="14"/>
      <c r="C18" s="27">
        <v>107</v>
      </c>
      <c r="D18" s="41" t="s">
        <v>25</v>
      </c>
      <c r="E18" s="15">
        <v>9454</v>
      </c>
      <c r="F18" s="16" t="s">
        <v>3</v>
      </c>
      <c r="G18" s="15">
        <v>650</v>
      </c>
      <c r="H18" s="17"/>
      <c r="I18" s="18">
        <f>32788750</f>
        <v>32788750</v>
      </c>
    </row>
    <row r="19" spans="2:13" ht="21" customHeight="1" x14ac:dyDescent="0.25">
      <c r="B19" s="14"/>
      <c r="C19" s="27">
        <v>107</v>
      </c>
      <c r="D19" s="41" t="s">
        <v>41</v>
      </c>
      <c r="E19" s="15">
        <v>9454</v>
      </c>
      <c r="F19" s="16" t="s">
        <v>3</v>
      </c>
      <c r="G19" s="15">
        <v>650</v>
      </c>
      <c r="H19" s="17"/>
      <c r="I19" s="18">
        <f>4359821</f>
        <v>4359821</v>
      </c>
    </row>
    <row r="20" spans="2:13" ht="24.75" customHeight="1" thickBot="1" x14ac:dyDescent="0.3">
      <c r="B20" s="14"/>
      <c r="C20" s="27">
        <v>107</v>
      </c>
      <c r="D20" s="16" t="s">
        <v>21</v>
      </c>
      <c r="E20" s="15">
        <v>9454</v>
      </c>
      <c r="F20" s="16" t="s">
        <v>3</v>
      </c>
      <c r="G20" s="15">
        <v>650</v>
      </c>
      <c r="H20" s="17"/>
      <c r="I20" s="18">
        <f>312790-117085</f>
        <v>195705</v>
      </c>
      <c r="K20" s="25"/>
    </row>
    <row r="21" spans="2:13" ht="20.100000000000001" customHeight="1" thickBot="1" x14ac:dyDescent="0.3">
      <c r="B21" s="9" t="s">
        <v>16</v>
      </c>
      <c r="C21" s="26">
        <v>107</v>
      </c>
      <c r="D21" s="10"/>
      <c r="E21" s="12">
        <v>9454</v>
      </c>
      <c r="F21" s="12" t="s">
        <v>3</v>
      </c>
      <c r="G21" s="12">
        <v>499</v>
      </c>
      <c r="H21" s="12"/>
      <c r="I21" s="13">
        <v>1226136</v>
      </c>
      <c r="J21" s="25"/>
    </row>
    <row r="22" spans="2:13" ht="16.5" thickTop="1" thickBot="1" x14ac:dyDescent="0.3">
      <c r="B22" s="14" t="s">
        <v>22</v>
      </c>
      <c r="C22" s="27">
        <v>107</v>
      </c>
      <c r="D22" s="16" t="s">
        <v>32</v>
      </c>
      <c r="E22" s="15">
        <v>9454</v>
      </c>
      <c r="F22" s="16" t="s">
        <v>3</v>
      </c>
      <c r="G22" s="15">
        <v>499</v>
      </c>
      <c r="H22" s="17"/>
      <c r="I22" s="18">
        <f>1226136</f>
        <v>1226136</v>
      </c>
    </row>
    <row r="23" spans="2:13" ht="15.75" thickBot="1" x14ac:dyDescent="0.3">
      <c r="B23" s="9" t="s">
        <v>16</v>
      </c>
      <c r="C23" s="26">
        <v>103</v>
      </c>
      <c r="D23" s="10"/>
      <c r="E23" s="12">
        <v>9453</v>
      </c>
      <c r="F23" s="12" t="s">
        <v>3</v>
      </c>
      <c r="G23" s="12" t="s">
        <v>5</v>
      </c>
      <c r="H23" s="12"/>
      <c r="I23" s="13">
        <v>3124562</v>
      </c>
      <c r="J23" s="25"/>
      <c r="K23" s="25"/>
    </row>
    <row r="24" spans="2:13" ht="15.75" thickTop="1" x14ac:dyDescent="0.25">
      <c r="B24" s="30" t="s">
        <v>22</v>
      </c>
      <c r="C24" s="16"/>
      <c r="D24" s="16"/>
      <c r="E24" s="15"/>
      <c r="F24" s="16"/>
      <c r="G24" s="15"/>
      <c r="H24" s="23" t="s">
        <v>19</v>
      </c>
      <c r="I24" s="24">
        <f>I26+I25</f>
        <v>3124562</v>
      </c>
      <c r="J24" s="25"/>
      <c r="L24" s="25"/>
      <c r="M24" s="25"/>
    </row>
    <row r="25" spans="2:13" x14ac:dyDescent="0.25">
      <c r="B25" s="14" t="s">
        <v>22</v>
      </c>
      <c r="C25" s="27">
        <v>103</v>
      </c>
      <c r="D25" s="16" t="s">
        <v>26</v>
      </c>
      <c r="E25" s="15">
        <v>9453</v>
      </c>
      <c r="F25" s="16" t="s">
        <v>3</v>
      </c>
      <c r="G25" s="15">
        <v>650</v>
      </c>
      <c r="H25" s="17"/>
      <c r="I25" s="18">
        <f>2131062</f>
        <v>2131062</v>
      </c>
      <c r="J25" s="25"/>
      <c r="K25" s="25"/>
    </row>
    <row r="26" spans="2:13" ht="15.75" thickBot="1" x14ac:dyDescent="0.3">
      <c r="B26" s="14" t="s">
        <v>22</v>
      </c>
      <c r="C26" s="27">
        <v>103</v>
      </c>
      <c r="D26" s="16" t="s">
        <v>27</v>
      </c>
      <c r="E26" s="15">
        <v>9453</v>
      </c>
      <c r="F26" s="16" t="s">
        <v>3</v>
      </c>
      <c r="G26" s="15">
        <v>650</v>
      </c>
      <c r="H26" s="17"/>
      <c r="I26" s="18">
        <f>993500</f>
        <v>993500</v>
      </c>
      <c r="J26" s="25"/>
    </row>
    <row r="27" spans="2:13" ht="15.75" thickBot="1" x14ac:dyDescent="0.3">
      <c r="B27" s="29" t="s">
        <v>28</v>
      </c>
      <c r="C27" s="26" t="s">
        <v>1</v>
      </c>
      <c r="D27" s="10"/>
      <c r="E27" s="12" t="s">
        <v>6</v>
      </c>
      <c r="F27" s="12" t="s">
        <v>7</v>
      </c>
      <c r="G27" s="12" t="s">
        <v>5</v>
      </c>
      <c r="H27" s="12"/>
      <c r="I27" s="13">
        <v>82958214</v>
      </c>
      <c r="J27" s="25"/>
    </row>
    <row r="28" spans="2:13" ht="15.75" thickTop="1" x14ac:dyDescent="0.25">
      <c r="B28" s="14" t="s">
        <v>22</v>
      </c>
      <c r="C28" s="28"/>
      <c r="D28" s="19"/>
      <c r="E28" s="15"/>
      <c r="F28" s="16"/>
      <c r="G28" s="15"/>
      <c r="H28" s="23" t="s">
        <v>19</v>
      </c>
      <c r="I28" s="24">
        <f>SUM(I29:I31)</f>
        <v>74259367</v>
      </c>
      <c r="J28" s="25"/>
    </row>
    <row r="29" spans="2:13" ht="28.5" x14ac:dyDescent="0.25">
      <c r="B29" s="14"/>
      <c r="C29" s="27">
        <v>107</v>
      </c>
      <c r="D29" s="19" t="s">
        <v>23</v>
      </c>
      <c r="E29" s="15">
        <v>9455</v>
      </c>
      <c r="F29" s="16" t="s">
        <v>7</v>
      </c>
      <c r="G29" s="15">
        <v>650</v>
      </c>
      <c r="H29" s="17"/>
      <c r="I29" s="18">
        <f>70134000+12293000</f>
        <v>82427000</v>
      </c>
      <c r="J29" s="25"/>
    </row>
    <row r="30" spans="2:13" x14ac:dyDescent="0.25">
      <c r="B30" s="14"/>
      <c r="C30" s="27">
        <v>107</v>
      </c>
      <c r="D30" s="19" t="s">
        <v>33</v>
      </c>
      <c r="E30" s="15">
        <v>9455</v>
      </c>
      <c r="F30" s="16" t="s">
        <v>7</v>
      </c>
      <c r="G30" s="15">
        <v>650</v>
      </c>
      <c r="H30" s="17"/>
      <c r="I30" s="18">
        <v>-8500000</v>
      </c>
    </row>
    <row r="31" spans="2:13" ht="17.25" customHeight="1" thickBot="1" x14ac:dyDescent="0.3">
      <c r="B31" s="14"/>
      <c r="C31" s="27">
        <v>107</v>
      </c>
      <c r="D31" s="19" t="s">
        <v>21</v>
      </c>
      <c r="E31" s="15">
        <v>9455</v>
      </c>
      <c r="F31" s="16" t="s">
        <v>7</v>
      </c>
      <c r="G31" s="15">
        <v>650</v>
      </c>
      <c r="H31" s="17"/>
      <c r="I31" s="18">
        <f>531214-198847</f>
        <v>332367</v>
      </c>
    </row>
    <row r="32" spans="2:13" ht="15.75" thickBot="1" x14ac:dyDescent="0.3">
      <c r="B32" s="29" t="s">
        <v>28</v>
      </c>
      <c r="C32" s="26" t="s">
        <v>1</v>
      </c>
      <c r="D32" s="10"/>
      <c r="E32" s="12" t="s">
        <v>6</v>
      </c>
      <c r="F32" s="12" t="s">
        <v>7</v>
      </c>
      <c r="G32" s="12">
        <v>499</v>
      </c>
      <c r="H32" s="12"/>
      <c r="I32" s="13">
        <v>2082359</v>
      </c>
    </row>
    <row r="33" spans="2:11" ht="16.5" thickTop="1" thickBot="1" x14ac:dyDescent="0.3">
      <c r="B33" s="14" t="s">
        <v>22</v>
      </c>
      <c r="C33" s="27">
        <v>107</v>
      </c>
      <c r="D33" s="19" t="s">
        <v>32</v>
      </c>
      <c r="E33" s="15">
        <v>9455</v>
      </c>
      <c r="F33" s="16" t="s">
        <v>7</v>
      </c>
      <c r="G33" s="15">
        <v>499</v>
      </c>
      <c r="H33" s="17"/>
      <c r="I33" s="18">
        <f>2082359</f>
        <v>2082359</v>
      </c>
    </row>
    <row r="34" spans="2:11" ht="15.75" thickBot="1" x14ac:dyDescent="0.3">
      <c r="B34" s="21" t="s">
        <v>29</v>
      </c>
      <c r="C34" s="26" t="s">
        <v>1</v>
      </c>
      <c r="D34" s="10"/>
      <c r="E34" s="12" t="s">
        <v>2</v>
      </c>
      <c r="F34" s="12" t="s">
        <v>3</v>
      </c>
      <c r="G34" s="12" t="s">
        <v>4</v>
      </c>
      <c r="H34" s="22" t="s">
        <v>17</v>
      </c>
      <c r="I34" s="13">
        <f>I35</f>
        <v>4337370</v>
      </c>
      <c r="K34" s="25"/>
    </row>
    <row r="35" spans="2:11" ht="15.75" thickTop="1" x14ac:dyDescent="0.25">
      <c r="B35" s="20" t="s">
        <v>22</v>
      </c>
      <c r="C35" s="27"/>
      <c r="D35" s="16"/>
      <c r="E35" s="15"/>
      <c r="F35" s="16"/>
      <c r="G35" s="16"/>
      <c r="H35" s="23" t="s">
        <v>19</v>
      </c>
      <c r="I35" s="24">
        <f>SUM(I36)</f>
        <v>4337370</v>
      </c>
    </row>
    <row r="36" spans="2:11" ht="17.25" customHeight="1" x14ac:dyDescent="0.25">
      <c r="B36" s="14"/>
      <c r="C36" s="27">
        <v>107</v>
      </c>
      <c r="D36" s="19" t="s">
        <v>40</v>
      </c>
      <c r="E36" s="15">
        <v>9454</v>
      </c>
      <c r="F36" s="16" t="s">
        <v>3</v>
      </c>
      <c r="G36" s="15"/>
      <c r="H36" s="17"/>
      <c r="I36" s="18">
        <f>4337370</f>
        <v>4337370</v>
      </c>
    </row>
    <row r="37" spans="2:11" ht="35.25" customHeight="1" x14ac:dyDescent="0.3">
      <c r="B37" s="42"/>
      <c r="C37" s="43"/>
      <c r="D37" s="43"/>
      <c r="E37" s="43"/>
      <c r="F37" s="44" t="s">
        <v>43</v>
      </c>
      <c r="G37" s="43"/>
      <c r="H37" s="50">
        <f>I35+I33+I28+I24+I22+I12+I10+I6</f>
        <v>198437948</v>
      </c>
      <c r="I37" s="51"/>
    </row>
    <row r="38" spans="2:11" s="49" customFormat="1" ht="20.25" customHeight="1" thickBot="1" x14ac:dyDescent="0.35">
      <c r="B38" s="45"/>
      <c r="C38" s="45"/>
      <c r="D38" s="45"/>
      <c r="E38" s="45"/>
      <c r="F38" s="46"/>
      <c r="G38" s="45"/>
      <c r="H38" s="47"/>
      <c r="I38" s="48"/>
    </row>
    <row r="39" spans="2:11" ht="20.25" customHeight="1" x14ac:dyDescent="0.25">
      <c r="B39" s="54" t="s">
        <v>44</v>
      </c>
      <c r="C39" s="55"/>
      <c r="D39" s="55"/>
      <c r="E39" s="55"/>
      <c r="F39" s="55"/>
      <c r="G39" s="55"/>
      <c r="H39" s="55"/>
      <c r="I39" s="56"/>
    </row>
    <row r="40" spans="2:11" ht="15.75" thickBot="1" x14ac:dyDescent="0.3">
      <c r="B40" s="57"/>
      <c r="C40" s="58"/>
      <c r="D40" s="58"/>
      <c r="E40" s="58"/>
      <c r="F40" s="58"/>
      <c r="G40" s="58"/>
      <c r="H40" s="58"/>
      <c r="I40" s="59"/>
    </row>
    <row r="41" spans="2:11" x14ac:dyDescent="0.25">
      <c r="I41" s="25"/>
    </row>
    <row r="42" spans="2:11" x14ac:dyDescent="0.25">
      <c r="B42" s="39" t="s">
        <v>37</v>
      </c>
      <c r="C42" s="39"/>
      <c r="D42" s="39"/>
      <c r="E42" s="39"/>
      <c r="F42" s="39"/>
      <c r="G42" s="39"/>
      <c r="H42" s="39"/>
      <c r="I42" s="39"/>
      <c r="J42" s="39"/>
    </row>
    <row r="43" spans="2:11" x14ac:dyDescent="0.25">
      <c r="B43" s="39" t="s">
        <v>34</v>
      </c>
      <c r="C43" s="39"/>
      <c r="D43" s="39"/>
      <c r="E43" s="39"/>
      <c r="F43" s="39"/>
      <c r="G43" s="39"/>
      <c r="H43" s="39"/>
      <c r="I43" s="39"/>
      <c r="J43" s="39"/>
    </row>
    <row r="44" spans="2:11" x14ac:dyDescent="0.25">
      <c r="B44" t="s">
        <v>38</v>
      </c>
    </row>
    <row r="45" spans="2:11" x14ac:dyDescent="0.25">
      <c r="B45" s="40" t="s">
        <v>39</v>
      </c>
    </row>
    <row r="48" spans="2:11" ht="20.25" customHeight="1" x14ac:dyDescent="0.25"/>
  </sheetData>
  <mergeCells count="4">
    <mergeCell ref="H37:I37"/>
    <mergeCell ref="B2:I2"/>
    <mergeCell ref="H4:I4"/>
    <mergeCell ref="B39:I40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D1589FF8FD524B9E2FD80D7AF4DC94" ma:contentTypeVersion="11" ma:contentTypeDescription="Create a new document." ma:contentTypeScope="" ma:versionID="ec8dacd7513b23dd07de7db414ddf6c1">
  <xsd:schema xmlns:xsd="http://www.w3.org/2001/XMLSchema" xmlns:xs="http://www.w3.org/2001/XMLSchema" xmlns:p="http://schemas.microsoft.com/office/2006/metadata/properties" xmlns:ns3="a35496e5-68ed-4385-b343-3481f493561f" xmlns:ns4="f4fc4a1c-58e2-4353-ac7a-bd209426d13e" targetNamespace="http://schemas.microsoft.com/office/2006/metadata/properties" ma:root="true" ma:fieldsID="451d730ea275e766753b54e160fdfaba" ns3:_="" ns4:_="">
    <xsd:import namespace="a35496e5-68ed-4385-b343-3481f493561f"/>
    <xsd:import namespace="f4fc4a1c-58e2-4353-ac7a-bd209426d1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496e5-68ed-4385-b343-3481f49356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c4a1c-58e2-4353-ac7a-bd209426d13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E444CF-7D4D-4D8F-8EC4-93740537C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5496e5-68ed-4385-b343-3481f493561f"/>
    <ds:schemaRef ds:uri="f4fc4a1c-58e2-4353-ac7a-bd209426d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34FC86-5ED9-4C5E-B5D0-758C90C246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30C2D5-8876-46C1-93A8-A8151413BEF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 HRA Structure-Adp21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Wright, Eisha</dc:creator>
  <cp:keywords/>
  <dc:description/>
  <cp:lastModifiedBy>jhkstorey</cp:lastModifiedBy>
  <cp:revision/>
  <cp:lastPrinted>2020-05-15T19:09:40Z</cp:lastPrinted>
  <dcterms:created xsi:type="dcterms:W3CDTF">2020-02-19T15:32:34Z</dcterms:created>
  <dcterms:modified xsi:type="dcterms:W3CDTF">2021-05-04T14:06:25Z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0x0101007BD1589FF8FD524B9E2FD80D7AF4DC94</vt:lpwstr>
  </property>
</Properties>
</file>